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120" windowHeight="9120" activeTab="0"/>
  </bookViews>
  <sheets>
    <sheet name="бюджетные ассигнования на 2019" sheetId="1" r:id="rId1"/>
  </sheets>
  <definedNames>
    <definedName name="_xlnm._FilterDatabase" localSheetId="0" hidden="1">'бюджетные ассигнования на 2019'!$A$6:$D$300</definedName>
    <definedName name="_xlnm.Print_Area" localSheetId="0">'бюджетные ассигнования на 2019'!$A$1:$F$299</definedName>
  </definedNames>
  <calcPr fullCalcOnLoad="1"/>
</workbook>
</file>

<file path=xl/sharedStrings.xml><?xml version="1.0" encoding="utf-8"?>
<sst xmlns="http://schemas.openxmlformats.org/spreadsheetml/2006/main" count="593" uniqueCount="528">
  <si>
    <t>Выполнение мероприятий, направленных на возмещение затрат на финансовое обеспечение получения дошкольного, начального общего, основного общего, среднего общего в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(Закупка товаров, работ и услуг для государственных (муниципальных) нужд)</t>
  </si>
  <si>
    <t>01 0 08 01000</t>
  </si>
  <si>
    <t>Выполнение мероприятий, направленных на поэтапное доведение средней заработной платы педагогических работников МУ ДО «Центр детского творчества г. Пучеж»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</si>
  <si>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01 0 03 00050</t>
  </si>
  <si>
    <t>01 0 03 S1420</t>
  </si>
  <si>
    <t>02 0 02 S034М</t>
  </si>
  <si>
    <t>03 0 04 К3310</t>
  </si>
  <si>
    <t>03 0 02 К3310</t>
  </si>
  <si>
    <t>Оценка  имущества, в том числе земельных участков, оформление правоустанавливающих документов на объекты собственности Пучежского муниципального района (погашение кредиторской задолженности) (Закупка товаров, работ и услуг для государственных (муниципальных) нужд)</t>
  </si>
  <si>
    <t>03 0 02 К3330</t>
  </si>
  <si>
    <t>Изготовление и распространение световозвращающих приспособлений в среде дошкольников и учеников младших классов (Предоставление субсидий бюджетным, автономным учреждениям и иным некоммерческим организациям)</t>
  </si>
  <si>
    <t>14 0 01 01110</t>
  </si>
  <si>
    <t>Муниципальная программа Пучежского муниципального района «Экономическое развитие Пучежского муниципального района»</t>
  </si>
  <si>
    <t>ВСЕГО</t>
  </si>
  <si>
    <t xml:space="preserve">Наименование </t>
  </si>
  <si>
    <t>Оказание адресной социальной помощи (погашение кредиторской задолженности) (Закупка товаров, работ и услуг для государственных (муниципальных) нужд)</t>
  </si>
  <si>
    <t>01 0 07 00210</t>
  </si>
  <si>
    <t>02 0 03 К3115</t>
  </si>
  <si>
    <t>Организация библиотечного обслуживания населения, комплектование и обеспечение сохранности библиотечных фондов библиотек сельских поселений, расположенных на территории Пучежского муниципального района (обеспечение функционирования библиотек) (Предоставление субсидий бюджетным, автономным учреждениям и иным некоммерческим организациям)</t>
  </si>
  <si>
    <t>Оказание адресной социальной помощи (Закупка товаров, работ и услуг для государственных (муниципальных) нужд)</t>
  </si>
  <si>
    <t>Обеспечение функционирования Муниципального  учреждения по обслуживанию  муниципальных учреждений Пучежского муниципального района Ивановской области (Иные бюджетные ассигнования)</t>
  </si>
  <si>
    <t>Выполнение мероприятий, направленных на укрепление пожарной безопасности общеобразовательных организаций (погашение кредиторской задолженности) (Предоставление субсидий бюджетным, автономным учреждениям и иным некоммерческим организациям)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</si>
  <si>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(Закупка товаров, работ и услуг для государственных (муниципальных) нужд)</t>
  </si>
  <si>
    <t>10 3 01 82910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</si>
  <si>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</si>
  <si>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</si>
  <si>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(Закупка товаров, работ и услуг для государственных (муниципальных) нужд)</t>
  </si>
  <si>
    <t>11 0 00 00000</t>
  </si>
  <si>
    <t>11 0 02 00650</t>
  </si>
  <si>
    <t>Осуществление части переданных муниципальному району полномочий  Мортковского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</si>
  <si>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Непрограммные направления деятельности органов местного самоуправления Пучежского муниципального района</t>
  </si>
  <si>
    <t>Муниципальная программа Пучежского муниципального района  «Развитие образования Пучежского муниципального района»</t>
  </si>
  <si>
    <t>04 0 00 00000</t>
  </si>
  <si>
    <t>02 0 03 80340</t>
  </si>
  <si>
    <t>02 0 04 80340</t>
  </si>
  <si>
    <t>Основное мероприятие «Оказание социальной поддержки ветеранов и инвалидов Пучежского муниципального района»</t>
  </si>
  <si>
    <t>07 1 01 00000</t>
  </si>
  <si>
    <r>
      <t xml:space="preserve">Подпрограмма «Газификация Пучежского муниципального района» </t>
    </r>
    <r>
      <rPr>
        <b/>
        <i/>
        <sz val="12"/>
        <rFont val="Times New Roman"/>
        <family val="1"/>
      </rPr>
      <t>муниципальной программы  Пучежского муниципального района «Обеспечение качественным жильем и услугами жилищно-коммунального хозяйства населения Пучежского муниципального района»</t>
    </r>
  </si>
  <si>
    <t>Основное мероприятие «Газификация населенных пунктов Пучежского муниципального района»</t>
  </si>
  <si>
    <t>04 1 01 00000</t>
  </si>
  <si>
    <t>01 0 02 00040</t>
  </si>
  <si>
    <t>Обеспечение функционирования муниципальных образовательных организаций в сфере общего образования (Предоставление субсидий бюджетным, автономным учреждениям и иным некоммерческим организациям)</t>
  </si>
  <si>
    <t>Выполнение мероприятий, направленных на укрепление пожарной безопасности общеобразовательных организаций (Предоставление субсидий бюджетным, автономным учреждениям и иным некоммерческим организациям)</t>
  </si>
  <si>
    <t>Выполнение мероприятий, направленных на финансовое обеспечение государственных гарантий,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учебники и учебные, учебно-наглядные пособия, технические средства обучения, игры, игрушки (за исключением расходов на содержание зданий и оплату коммунальных услуг) (Закупка товаров, работ и услуг для государственных (муниципальных) нужд)</t>
  </si>
  <si>
    <t>Изменение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</si>
  <si>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"Волга" (Предоставление субсидий бюджетным, автономным учреждениям и иным некоммерческим организациям)</t>
  </si>
  <si>
    <t>08 0 02 9155Н</t>
  </si>
  <si>
    <t>08 0 02 9154Н</t>
  </si>
  <si>
    <t>07 2 01 00000</t>
  </si>
  <si>
    <t>Основное мероприятие «Оказание социальной поддержки молодым специалистам в области здравоохранения»</t>
  </si>
  <si>
    <t>Основное мероприятие «Обеспечение предоставления качественного дополнительного образования в области физической культуры и спорта»</t>
  </si>
  <si>
    <t>Основное мероприятие «Повышение интереса населения Пучежского муниципального района к занятиям физической культурой и спортом»</t>
  </si>
  <si>
    <t>08 0 01 00000</t>
  </si>
  <si>
    <t>Осуществление части переданных муниципальному району полномочий  Сеготского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</si>
  <si>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03 0 02 92300</t>
  </si>
  <si>
    <t>03 0 02 93300</t>
  </si>
  <si>
    <t>03 0 02 94300</t>
  </si>
  <si>
    <t>03 0 02 95300</t>
  </si>
  <si>
    <t>03 0 03 00310</t>
  </si>
  <si>
    <t>03 0 04 00380</t>
  </si>
  <si>
    <t>03 0 04 00310</t>
  </si>
  <si>
    <t>03 0 06 00310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</si>
  <si>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(Предоставление субсидий бюджетным, автономным учреждениям и иным некоммерческим организациям)</t>
  </si>
  <si>
    <t>Обеспечение функционирования МБУК «Краеведческий музей» (Предоставление субсидий бюджетным, автономным учреждениям и иным некоммерческим организациям)</t>
  </si>
  <si>
    <t>02 0 04 00270</t>
  </si>
  <si>
    <t>03 0 00 00000</t>
  </si>
  <si>
    <t>Организация отдыха и оздоровления детей  (Предоставление субсидий бюджетным, автономным учреждениям и иным некоммерческим организациям)</t>
  </si>
  <si>
    <t>Муниципальная программа Пучежского муниципального района «Ремонт и содержание автомобильных дорог общего пользования местного значения Пучежского муниципального района»</t>
  </si>
  <si>
    <t>Подпрограмма "Дети Пучежского района"</t>
  </si>
  <si>
    <t>Подпрограмма "Забота"</t>
  </si>
  <si>
    <t>Осуществление части переданных муниципальному району полномочий  Затеихинского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</si>
  <si>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03 0 06 92100</t>
  </si>
  <si>
    <t>06 0 00 00000</t>
  </si>
  <si>
    <t>08 0 02 00000</t>
  </si>
  <si>
    <t>09 2 01 00000</t>
  </si>
  <si>
    <t>Основное мероприятие «Организация и проведение сельскохозяйственных ярмарок»</t>
  </si>
  <si>
    <t>Организация проведения смотра агит-бригад «Светофор» (Предоставление субсидий бюджетным, автономным учреждениям и иным некоммерческим организациям)</t>
  </si>
  <si>
    <t>Организация питания детей в лагерях дневного пребывания (Закупка товаров, работ и услуг для государственных (муниципальных) нужд)</t>
  </si>
  <si>
    <t>01 0 05 S0190</t>
  </si>
  <si>
    <t>20 9 00 51200</t>
  </si>
  <si>
    <t>Мероприятия, направленные на организацию временной занятости несовершеннолетних граждан (Закупка товаров, работ и услуг для государственных (муниципальных) нужд)</t>
  </si>
  <si>
    <t>01 0 06 00150</t>
  </si>
  <si>
    <t>Содержание органов местного самоуправления в части улучшения условий и охраны труда (Закупка товаров, работ и услуг для государственных (муниципальных) нужд)</t>
  </si>
  <si>
    <t>15 0 03 01050</t>
  </si>
  <si>
    <t>Оказание адресной помощи семьям, оказавшимся в трудной жизненной ситуации. Акция «Поможем собрать детей в школу» (Социальное обеспечение и иные выплаты населению)</t>
  </si>
  <si>
    <t>07 2 00 00000</t>
  </si>
  <si>
    <t>07 1 00 00000</t>
  </si>
  <si>
    <t>Оказание адресной социальной помощи (Социальное обеспечение и иные выплаты населению)</t>
  </si>
  <si>
    <r>
      <t>Руководство и управление в сфере установленных функций (содержание органов местного самоуправления)</t>
    </r>
    <r>
      <rPr>
        <sz val="12"/>
        <color indexed="8"/>
        <rFont val="Times New Roman"/>
        <family val="1"/>
      </rPr>
      <t xml:space="preserve"> (Закупка товаров, работ и услуг для государственных (муниципальных) нужд)</t>
    </r>
  </si>
  <si>
    <t>03 0 01 00310</t>
  </si>
  <si>
    <t>05 0 01 40070</t>
  </si>
  <si>
    <t>05 0 01 407КЗ</t>
  </si>
  <si>
    <t>07 1 01 40080</t>
  </si>
  <si>
    <t>07 1 01 40090</t>
  </si>
  <si>
    <t>Субсидия СОНКО "Пучежской районной организации Всероссийского общества инвалидов" (Предоставление субсидий бюджетным, автономным учреждениям и иным некоммерческим организациям)</t>
  </si>
  <si>
    <t>Проведение мероприятий, направленных на формирование патриотических и нравственных качеств у молодежи (участие общественного объединения «Юный друг полиции «Волжанин» в областных мероприятиях) (Предоставление субсидий бюджетным, автономным учреждениям и иным некоммерческим организациям)</t>
  </si>
  <si>
    <t>Проведение информационно-профилактических мероприятий среди взрослого населения по пропаганде здорового образа жизни (изготовление агитационных материалов по антиалкогольной направленности) (Закупка товаров, работ и услуг для государственных (муниципальных) нужд)</t>
  </si>
  <si>
    <r>
      <t>Руководство и управление в сфере установленных функций (содержание органов местного самоуправления)</t>
    </r>
    <r>
      <rPr>
        <sz val="12"/>
        <color indexed="8"/>
        <rFont val="Times New Roman"/>
        <family val="1"/>
      </rPr>
      <t xml:space="preserve">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</si>
  <si>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>14 0 00 00000</t>
  </si>
  <si>
    <t>14 0 01 00760</t>
  </si>
  <si>
    <t>15 0 00 00000</t>
  </si>
  <si>
    <t>Обеспечение функций  Совета Пучежского муниципального района Ивановской области (Закупка товаров, работ и услуг для государственных (муниципальных) нужд)</t>
  </si>
  <si>
    <t>Мероприятия по поэтапному доведению средней заработной платы педагогическим работникам МУ ДО «Детско-юношеский центр г. Пучеж»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</si>
  <si>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08 0 01 S1440</t>
  </si>
  <si>
    <t>Основное мероприятие «Организация проведения мероприятий по повышению безопасности дорожного движения»</t>
  </si>
  <si>
    <t>14 0 01 00000</t>
  </si>
  <si>
    <t>Иные непрограммные мероприятия</t>
  </si>
  <si>
    <t>01 0 09 00240</t>
  </si>
  <si>
    <t>Субсидия на возмещение недополученных доходов организациям, предоставляющим  транспортные услуги населению автомобильным транспортом на внутримуниципальных маршрутах Пучежского муниципального района (Иные бюджетные ассигнования)</t>
  </si>
  <si>
    <t>01 0 Е2 50970</t>
  </si>
  <si>
    <t>Повышение квалификации работников, подготовка, переподготовка кадров, участие в семинарах, конференциях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</si>
  <si>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ежемесячных муниципальных выплат молодым специалистам муниципальных образовательных организаций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</si>
  <si>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0 02 S1950</t>
  </si>
  <si>
    <t>Обеспечение функционирования деятельности Председателя Совета Пучежского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</si>
  <si>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учреждения дополнительного образования детей в сфере искусства на базе МУ ДО "Пучежская детская школа искусств" (Предоставление субсидий бюджетным, автономным учреждениям и иным некоммерческим организациям)</t>
  </si>
  <si>
    <t>Проведение мероприятий, направленных на укрепление института семьи в Пучежском муниципальном районе (Закупка товаров, работ и услуг для государственных (муниципальных) нужд)</t>
  </si>
  <si>
    <t>07 2 01 60050</t>
  </si>
  <si>
    <t>07 2 01 60060</t>
  </si>
  <si>
    <t>07 2 01 00470</t>
  </si>
  <si>
    <t>Единовременная муниципальная выплата компенсационного характера по окончании первого (второго, третьего) года работы молодого специалиста в области здравоохранения Пучежского муниципального района (Социальное обеспечение и иные выплаты населению)</t>
  </si>
  <si>
    <t>Ежемесячная выплата (стипендия) студентам высших учебных заведений, обучающихся по направлениям, выданным ОБУЗ «Пучежская ЦРБ» (Социальное обеспечение и иные выплаты населению)</t>
  </si>
  <si>
    <t>08 0 00 00000</t>
  </si>
  <si>
    <t>Обеспечение горячим питанием обучающихся  из многодетных семей, детей-инвалидов, детей, находящихся под опекой, состоящих на учете в противотуберкулезном диспансере (погашение кредиторской задолженности) (Закупка товаров, работ и услуг для государственных (муниципальных) нужд)</t>
  </si>
  <si>
    <t>Оформление права собственности на дороги местного значения Пучежского муниципального района (Закупка товаров, работ и услуг для государственных (муниципальных) нужд)</t>
  </si>
  <si>
    <t>06 0 03 00420</t>
  </si>
  <si>
    <t>07 0 00 00000</t>
  </si>
  <si>
    <t>Основное мероприятие «Оказание социальной поддержки семьям с детьми, оказавшимся в трудной жизненной ситуации»</t>
  </si>
  <si>
    <t>Поощрение образовательных организаций и педагогов за активную работу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</si>
  <si>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 Мортковского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</si>
  <si>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03 0 06 94250</t>
  </si>
  <si>
    <t>Обеспечение горячим питанием обучающихся  из многодетных семей, детей-инвалидов, детей, находящихся под опекой, состоящих на учете в противотуберкулезном диспансере (Предоставление субсидий бюджетным, автономным учреждениям и иным некоммерческим организациям)</t>
  </si>
  <si>
    <t>Выполнение мероприятий, направленных на возмещение затрат на финансовое обеспечение получения дошкольного, начального общего, основного общего, среднего общего в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</t>
  </si>
  <si>
    <t>01 0 02 80150</t>
  </si>
  <si>
    <t>01 0 02 00030</t>
  </si>
  <si>
    <t>Организация целевой подготовки педагогов для работы в муниципальных образовательных организациях Пучежского муниципального района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</si>
  <si>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(обеспечение деятельности муниципальных учреждений культуры) (Предоставление субсидий бюджетным, автономным учреждениям и иным некоммерческим организациям)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</si>
  <si>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</si>
  <si>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02 0 02 S034С</t>
  </si>
  <si>
    <t>Организация исполнения районного бюджета в части средств, предусмотренных на реализацию муниципальной программы</t>
  </si>
  <si>
    <t>01 0 09 00000</t>
  </si>
  <si>
    <t>Выполнение мероприятий, направленных на укрепление пожарной безопасности дошкольных образовательных  организаций (погашение кредиторской задолженности) (Закупка товаров, работ и услуг для государственных (муниципальных) нужд)</t>
  </si>
  <si>
    <t>Организация библиотечного обслуживания населения, комплектование и обеспечение сохранности библиотечных фондов библиотек сельских поселений, расположенных на территории Пучежского муниципального района (обеспечение функционирования библиотек, погашение кредиторской задолженности) (Предоставление субсидий бюджетным, автономным учреждениям и иным некоммерческим организациям)</t>
  </si>
  <si>
    <r>
  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учреждений)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(Предоставление субсидий бюджетным, автономным учреждениям и иным некоммерческим организациям)</t>
    </r>
  </si>
  <si>
    <t>02 0 02 92600</t>
  </si>
  <si>
    <t xml:space="preserve">Осуществление части переданных муниципальному району полномочий Затеихинского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досуга) (Предоставление субсидий бюджетным, автономным учреждениям и иным некоммерческим организациям)  </t>
  </si>
  <si>
    <t>02 0 02 93600</t>
  </si>
  <si>
    <t>20 9 00 00720</t>
  </si>
  <si>
    <t>20 9 00 00740</t>
  </si>
  <si>
    <t>20 9 00 00000</t>
  </si>
  <si>
    <t>20 0 00 00000</t>
  </si>
  <si>
    <t>15 0 01 00000</t>
  </si>
  <si>
    <t>Основное мероприятие «Улучшение условий и охраны труда образовательных организаций»</t>
  </si>
  <si>
    <t>15 0 01 01050</t>
  </si>
  <si>
    <t>02 0 03 9180Н</t>
  </si>
  <si>
    <t>02 0 02 9160Н</t>
  </si>
  <si>
    <t>08 0 01 0КЗ40</t>
  </si>
  <si>
    <t>Муниципальная программа Пучежского муниципального района «Профилактика правонарушений и наркомании, обеспечение безопасности граждан  на территории  Пучежского муниципального района»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</si>
  <si>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</si>
  <si>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Реализация мероприятий по укреплению материально-технической базы образовательных учреждений  (Предоставление субсидий бюджетным, автономным учреждениям и иным некоммерческим организациям)</t>
  </si>
  <si>
    <t>Прохождение государственной экспертизы сметной стоимости документации по объектам газификации Пучежского муниципального района (Закупка товаров, работ и услуг для государственных (муниципальных) нужд)</t>
  </si>
  <si>
    <t>04 1 01 01290</t>
  </si>
  <si>
    <t>Мероприятия, направленные на организацию деятельности по сбору, транспортированию, обработке, утилизации, обезвреживанию, захоронению твердых коммунальных отходов на территории Пучежского муниципального района (Закупка товаров, работ и услуг для государственных (муниципальных) нужд)</t>
  </si>
  <si>
    <t>Выполнение мероприятий в части подключения общедоступных муниципальных библиотек к сети Интернет, расширение информационных технологий и оцифровка в библиотечном деле  (Предоставление субсидий бюджетным, автономным учреждениям и иным некоммерческим организациям)</t>
  </si>
  <si>
    <t>Выполнение мероприятий, направленных на укрепление пожарной безопасности дошкольных образовательных  организаций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</si>
  <si>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Сеготского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</si>
  <si>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03 0 06 95250</t>
  </si>
  <si>
    <t>Организация отдыха и оздоровления детей  (Закупка товаров, работ и услуг для государственных (муниципальных) нужд)</t>
  </si>
  <si>
    <t>01 0 04 00090</t>
  </si>
  <si>
    <t>01 0 05 00100</t>
  </si>
  <si>
    <t>Осуществление переданных государственных полномочий по организации двухразового питания детей сирот и детей, находящихся в трудной жизненной ситуации (Закупка товаров, работ и услуг для государственных (муниципальных) нужд)</t>
  </si>
  <si>
    <t>01 0 05 80200</t>
  </si>
  <si>
    <t>Поэтапное доведение средней заработной платы педагогическим работникам МУ ДО "Пучежская детская школа искусств"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</si>
  <si>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10 3 01 9152Н</t>
  </si>
  <si>
    <t>03 0 06 00300</t>
  </si>
  <si>
    <t>Обеспечение деятельности главы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</si>
  <si>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Основное мероприятие «Обеспечение населения Пучежского муниципального района пассажирскими перевозками автомобильным транспортом по социально-значимым маршрутам»</t>
  </si>
  <si>
    <t>Основное мероприятие «Ремонт автомобильных дорог местного значения»</t>
  </si>
  <si>
    <t>06 0 01 00000</t>
  </si>
  <si>
    <t>Основное мероприятие «Содержание автомобильных дорог местного значения»</t>
  </si>
  <si>
    <t>06 0 02 00000</t>
  </si>
  <si>
    <t>Основное мероприятие «Оформление права собственности на дороги местного значения»</t>
  </si>
  <si>
    <t>06 0 03 00000</t>
  </si>
  <si>
    <t>19 0 00 00000</t>
  </si>
  <si>
    <t>19 0 01 00000</t>
  </si>
  <si>
    <t>19 0 01 80360</t>
  </si>
  <si>
    <t>19 0 01  80350</t>
  </si>
  <si>
    <t>19 0 01 80370</t>
  </si>
  <si>
    <t>19 0 02 00000</t>
  </si>
  <si>
    <t>19 0 02 00830</t>
  </si>
  <si>
    <t>19 0 02 01260</t>
  </si>
  <si>
    <t>06 0 01 S0510</t>
  </si>
  <si>
    <t>Обеспечение функционирования муниципальных образовательных организаций в части улучшения условий и охраны труда (Закупка товаров, работ и услуг для государственных (муниципальных) нужд)</t>
  </si>
  <si>
    <t>Обеспечение функционирования муниципальных образовательных организаций в части улучшения условий и охраны труда (Предоставление субсидий бюджетным, автономным учреждениям и иным некоммерческим организациям)</t>
  </si>
  <si>
    <t>03 0 01 01070</t>
  </si>
  <si>
    <t>Организация мероприятий, носящих общегородской и межмуниципальный характер  (Предоставление субсидий бюджетным, автономным учреждениям и иным некоммерческим организациям)</t>
  </si>
  <si>
    <t>04 2 01 L4970</t>
  </si>
  <si>
    <t>Предоставление социальных выплат молодым семьям Пучежского городского поселения на приобретение (строительство) жилого помещения (Социальное обеспечение и иные выплаты населению)</t>
  </si>
  <si>
    <t>Проведение районных  и участие в региональных, межрегиональных, всероссийских мероприятиях туристко-краеведческой направленнности  (конференции, семинары, слеты и тд)</t>
  </si>
  <si>
    <t>01 0 07 00180</t>
  </si>
  <si>
    <t>Организация проведения слета "Безопасное колесо" (Предоставление субсидий бюджетным, автономным учреждениям и иным некоммерческим организациям)</t>
  </si>
  <si>
    <t>14 0 01 00770</t>
  </si>
  <si>
    <t>Основное мероприятие «Повышение качества предоставления дополнительного образования»</t>
  </si>
  <si>
    <t>01 0 03 00000</t>
  </si>
  <si>
    <t>Проведение профилактических районных и участие в региональных, межрегиональных, всероссийских мероприятиях, направленных на формирование здорового образа жизни (Предоставление субсидий бюджетным, автономным учреждениям и иным некоммерческим организациям)</t>
  </si>
  <si>
    <t>Основное мероприятие «Обеспечение доступности музыкального и художественного образования и создание условий для реализации способностей талантливых и одаренных детей, достижения ими необходимых компетенций с целью дальнейшей профессионализации в области искусств»</t>
  </si>
  <si>
    <t>02 0 01 00000</t>
  </si>
  <si>
    <t>Основное мероприятие «Организация культурно-досугового обслуживания населения»</t>
  </si>
  <si>
    <t>02 0 02 00000</t>
  </si>
  <si>
    <t>Основное мероприятие «Создание условий для развития библиотечного дела, включая обновление книжных фондов»</t>
  </si>
  <si>
    <t>02 0 03 00000</t>
  </si>
  <si>
    <t>Основное мероприятие «Развитие краеведческого музея для сохранения и популяризации исторического прошлого края и создание условий для развития сферы туризма в районе»</t>
  </si>
  <si>
    <t>02 0 04 00000</t>
  </si>
  <si>
    <t>Поэтапное доведение средней заработной платы педагогических работников МУ ДО Центр детского творчества г. Пучеж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</si>
  <si>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01 0 03 81420</t>
  </si>
  <si>
    <t>Организация и проведение мероприятий событийного туризма (Предоставление субсидий бюджетным, автономным учреждениям и иным некоммерческим организациям)</t>
  </si>
  <si>
    <t>03 0 06 00370</t>
  </si>
  <si>
    <t>03 0 06 60010</t>
  </si>
  <si>
    <t xml:space="preserve"> 01 0 01 КЗ010  </t>
  </si>
  <si>
    <t>04 1 01 S2990</t>
  </si>
  <si>
    <t>Осуществление части переданных муниципальному району полномочий Мортковского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</si>
  <si>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16 0 00 00000</t>
  </si>
  <si>
    <t>16 0 01 00000</t>
  </si>
  <si>
    <t>16 0 01 00780</t>
  </si>
  <si>
    <t>16 0 01 01060</t>
  </si>
  <si>
    <t>Предоставление ежемесячных муниципальных выплат молодым специалистам муниципальных образовательных организаций (Предоставление субсидий бюджетным, автономным учреждениям и иным некоммерческим организациям)</t>
  </si>
  <si>
    <t>Меры социальной поддержки, предоставляемой гражданину в период обучения в виде дополнительной стипендии  (Предоставление субсидий бюджетным, автономным учреждениям и иным некоммерческим организациям)</t>
  </si>
  <si>
    <t>Меры социальной поддержки, предоставляемой гражданину в период обучения в виде оплаты жилого помещения в период обучения (Предоставление субсидий бюджетным, автономным учреждениям и иным некоммерческим организациям)</t>
  </si>
  <si>
    <t>Приобретение видеорегистраторов для использования в обеспечении охраны общественного порядка и безопасности граждан в период проведения массовых и публичных мероприятий (Закупка товаров, работ и услуг для государственных (муниципальных) нужд)</t>
  </si>
  <si>
    <t>19 0 02 00710</t>
  </si>
  <si>
    <t>Выполнение мероприятий по функционированию блочно-модульной котельной c Сеготь Пучежского района период пуско-наладочных работ (Капитальные вложения в объекты недвижимого имущества государственной (муниципальной) собственности)</t>
  </si>
  <si>
    <t>Субсидия СОНКО "Пучежской районной ветеранской общественной организации Всероссийской общественной организации ветеранов (инвалидов) войны, труда, Вооруженных Сил и правоохранительных органов" (Предоставление субсидий бюджетным, автономным учреждениям и иным некоммерческим организациям)</t>
  </si>
  <si>
    <t>Муниципальная программа "Предоставление жилых помещений детям сиротам и детям, оставшимся без попечения родителей, лицам из числа по договорам найма специализированных жилых помещений"</t>
  </si>
  <si>
    <t>18 0 00 00000</t>
  </si>
  <si>
    <t xml:space="preserve">Основное мероприятие «Предоставление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помещений» </t>
  </si>
  <si>
    <t>18 0 01 00000</t>
  </si>
  <si>
    <t>Расходы бюджета Пучежского муниципального района  по целевым статьям (муниципальным программам Пучежского муниципального района Ивановской области и не включенным в муниципальные программы Пучежского муниципального района Ивановской области направлений деятельности органов местного самоуправления Пучежского муниципального района), группам видов расходов классификации расходов бюджета Пучежского муниципального района на 2019 год</t>
  </si>
  <si>
    <t xml:space="preserve">Приложение № 2  к решению Совета 
Пучежского муниципального района 
от       № </t>
  </si>
  <si>
    <t>Основное мероприятие «Сохранение и укрепление здоровья обучающихся»</t>
  </si>
  <si>
    <t>01 0 05 00000</t>
  </si>
  <si>
    <t>Основное мероприятие «Сохранение текущих объемов деятельности мероприятий по работе с молодежью, поддержке талантливой молодежи, патриотическому воспитанию молодежи»</t>
  </si>
  <si>
    <t>01 0 06 00000</t>
  </si>
  <si>
    <t>Основное мероприятие «Организация проведения районных мероприятий, участие в областных мероприятиях в сфере образования»</t>
  </si>
  <si>
    <t>01 0 07 00000</t>
  </si>
  <si>
    <t>Основное мероприятие «Обеспечение в полном объеме законодательно-установленных мер социальной поддержки обучающихся и их родителей»</t>
  </si>
  <si>
    <t>01 0 08 00000</t>
  </si>
  <si>
    <t>Осуществление части переданных муниципальному району полномочий  Илья-Высоковского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</si>
  <si>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03 0 06 93100</t>
  </si>
  <si>
    <t>Основное мероприятие «Обеспечение сбалансированности и устойчивости бюджета Пучежского муниципального района»</t>
  </si>
  <si>
    <t>03 0 01 00000</t>
  </si>
  <si>
    <t>Обеспечение деятельности муниципальных учреждений в сфере физической культуры и спорта на базе МУ ДО «Детско-юношеский центр г. Пучеж» (погашение кредиторской задолженности) (Предоставление субсидий бюджетным, автономным учреждениям и иным некоммерческим организациям)</t>
  </si>
  <si>
    <t>02 0 01 КЗ040</t>
  </si>
  <si>
    <t>07 2 01 КЗ060</t>
  </si>
  <si>
    <t>Основное мероприятие "Улучшение условий и охрана труда в муниципальных учреждениях культуры"</t>
  </si>
  <si>
    <t>02 0 03 9182Н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</si>
  <si>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значения, связанных с библиотечным обслуживанием населения (укрепление материально-технической базы)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</si>
  <si>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 Илья-Высоковского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</si>
  <si>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03 0 06 93250</t>
  </si>
  <si>
    <t>Оценка  имущества, в том числе земельных участков, оформление правоустанавливающих документов на объекты собственности Пучежского муниципального района (Закупка товаров, работ и услуг для государственных (муниципальных) нужд)</t>
  </si>
  <si>
    <t>Организация технического обслуживания газопроводов, сооружений на них, газового оборудования и оказание услуг аварийно-диспетчерской службы (Закупка товаров, работ и услуг для государственных (муниципальных) нужд)</t>
  </si>
  <si>
    <t>04 1 01 01180</t>
  </si>
  <si>
    <t>Обеспечение функционирования муниципальных образовательных организаций в сфере общего образования (Закупка товаров, работ и услуг для государственных (муниципальных) нужд)</t>
  </si>
  <si>
    <t>Обеспечение функционирования муниципальных образовательных организаций в сфере общего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</si>
  <si>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01 0 04 01190</t>
  </si>
  <si>
    <t>01 0 04 01200</t>
  </si>
  <si>
    <t>Проведение мероприятий по функционированию станций катодной защиты газопроводов, находящихся в собственности Пучежского муниципального района (Закупка товаров, работ и услуг для государственных (муниципальных) нужд)</t>
  </si>
  <si>
    <t>04 1 01 00820</t>
  </si>
  <si>
    <r>
      <t xml:space="preserve">Софинансирование по газификация населенных пунктов, входящих в состав Пучежского муниципального района </t>
    </r>
    <r>
      <rPr>
        <sz val="12"/>
        <rFont val="Times New Roman"/>
        <family val="1"/>
      </rPr>
      <t>(Капитальные вложения в объекты недвижимого имущества государственной (муниципальной) собственности)</t>
    </r>
  </si>
  <si>
    <t xml:space="preserve">04 1 00 00000 </t>
  </si>
  <si>
    <t>05 0 00 00000</t>
  </si>
  <si>
    <t>Обеспечение функционирования учреждения дополнительного образования на базе МУ ДО «Центр детского творчества г. Пучеж» (Предоставление субсидий бюджетным, автономным учреждениям и иным некоммерческим организациям)</t>
  </si>
  <si>
    <t>Создание и организация деятельности муниципальных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</si>
  <si>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Создание и организация деятельности муниципальных комиссий по делам несовершеннолетних и защите их прав (Закупка товаров, работ и услуг для государственных (муниципальных) нужд)</t>
  </si>
  <si>
    <t xml:space="preserve">Организация мероприятий, носящих общегородской и межмуниципальный характер (Закупка товаров, работ и услуг для государственных (муниципальных) нужд) </t>
  </si>
  <si>
    <t>03 0 06 00360</t>
  </si>
  <si>
    <t>01 0 04 00080</t>
  </si>
  <si>
    <t>Повышение квалификации работников, подготовка, переподготовка кадров, участие в семинарах, конференциях (Закупка товаров, работ и услуг для государственных (муниципальных) нужд)</t>
  </si>
  <si>
    <t>Обеспечение горячим питанием обучающихся  из многодетных семей, детей-инвалидов, детей, находящихся под опекой, состоящих на учете в противотуберкулезном диспансере (погашение кредиторской задолженности) (Предоставление субсидий бюджетным, автономным учреждениям и иным некоммерческим организациям)</t>
  </si>
  <si>
    <t>Строительный контроль за выполнением работ по ремонту автомобильных дорог (Закупка товаров, работ и услуг для государственных (муниципальных) нужд)</t>
  </si>
  <si>
    <t>06 0 01 00400</t>
  </si>
  <si>
    <t>Капитальный ремонт, ремонт и содержание дорог местного значения Пучежского муниципального района (Закупка товаров, работ и услуг для государственных (муниципальных) нужд)</t>
  </si>
  <si>
    <t>06 0 01 00410</t>
  </si>
  <si>
    <t>Основное мероприятие «Повышение педагогического потенциала, увеличение количества педагогов, внедряющих современные образовательные технологии»</t>
  </si>
  <si>
    <t>07 1 01 00460</t>
  </si>
  <si>
    <t>Проведение конкурсов, смотров среди ветеранов и инвалидов  (Закупка товаров, работ и услуг для государственных (муниципальных) нужд)</t>
  </si>
  <si>
    <t>Оказание адресной социальной помощи малоимущим семьям и малоимущим одиноко проживающим гражданам, оказавшимся в трудной жизненной ситуации, реабилитированным лицам  (Социальное обеспечение и иные выплаты населению)</t>
  </si>
  <si>
    <t>07 1 01 60040</t>
  </si>
  <si>
    <t>Сумма, 
руб.</t>
  </si>
  <si>
    <t>Обеспечение функций  Совета Пучежского муниципального района Ивановской области (погашение кредиторской задолженности) (Закупка товаров, работ и услуг для государственных (муниципальных) нужд)</t>
  </si>
  <si>
    <t>20 9 00 КЗ740</t>
  </si>
  <si>
    <t xml:space="preserve">Организация мероприятий, носящих общегородской и межмуниципальный характер (погашение кредиторской задолженности) (Закупка товаров, работ и услуг для государственных (муниципальных) нужд) </t>
  </si>
  <si>
    <t>03 0 06 КЗ360</t>
  </si>
  <si>
    <t>02 0 06 S1950</t>
  </si>
  <si>
    <t>08 0 02 S1950</t>
  </si>
  <si>
    <t>Выполнение мероприятий по функционированию блочно-модульной котельной МОУ Затеихинская школа в период пуско-наладочных работ (погашение кредиторской задолженности) (Закупка товаров, работ и услуг для государственных (муниципальных) нужд)</t>
  </si>
  <si>
    <t>04 1 01 КЗ128</t>
  </si>
  <si>
    <t>03 0 01 КЗ310</t>
  </si>
  <si>
    <t xml:space="preserve"> 01 0 01 S1950</t>
  </si>
  <si>
    <t>Обеспечение функционирования муниципальных образовательных организаций в части улучшения условий и охраны труда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</si>
  <si>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Создание в общеобразовательных организациях, расположенных в сельской местности, условий для занятий физической культурой и спортом (Закупка товаров, работ и услуг для государственных (муниципальных) нужд)</t>
  </si>
  <si>
    <t>Реализация мероприятий по укреплению материально-технической базы образовательных учреждений (Закупка товаров, работ и услуг для государственных (муниципальных) нужд)</t>
  </si>
  <si>
    <t>Выполнение мероприятий, направленных на возмещение затрат на финансовое обеспечение получения дошкольного, начального общего, основного общего, среднего общего в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</si>
  <si>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и проведение соревнований по традиционно-культивируемым видам спорта (волейбол, лыжные гонки, баскетбол, легкая атлетика) (Предоставление субсидий бюджетным, автономным учреждениям и иным некоммерческим организациям)</t>
  </si>
  <si>
    <t>08 0 02 00530</t>
  </si>
  <si>
    <r>
      <t xml:space="preserve">Подпрограмма «Обеспечение жильем молодых семей» </t>
    </r>
    <r>
      <rPr>
        <b/>
        <i/>
        <sz val="12"/>
        <rFont val="Times New Roman"/>
        <family val="1"/>
      </rPr>
      <t>муниципальной программы  Пучежского муниципального района «Обеспечение качественным жильем и услугами жилищно-коммунального хозяйства населения Пучежского муниципального района»</t>
    </r>
  </si>
  <si>
    <t xml:space="preserve">04 2 00 00000 </t>
  </si>
  <si>
    <t>Основное мероприятие «Обеспечение жильем молодых семей Пучежского муниципального района»</t>
  </si>
  <si>
    <t>04 2 01 00000</t>
  </si>
  <si>
    <t>Снижение административных барьеров, оптимизация и повышения качества услуг, в том числе на базе многофункционального центра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</si>
  <si>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Снижение административных барьеров, оптимизация и повышения качества услуг, в том числе на базе многофункционального центра (Закупка товаров, работ и услуг для государственных (муниципальных) нужд)</t>
  </si>
  <si>
    <t>09 0 00 00000</t>
  </si>
  <si>
    <t>09 2 01 00570</t>
  </si>
  <si>
    <t>09 2 00 00000</t>
  </si>
  <si>
    <t>10 0 00 00000</t>
  </si>
  <si>
    <t>02 0 02 S034З</t>
  </si>
  <si>
    <t>02 0 02 S034И</t>
  </si>
  <si>
    <t>Обеспечение функционирования учреждения дополнительного образования на базе МУ ДО «Центр детского творчества г. Пучеж» (погашение кредиторской задолженности) (Предоставление субсидий бюджетным, автономным учреждениям и иным некоммерческим организациям)</t>
  </si>
  <si>
    <r>
      <t>Руководство и управление в сфере установленных функций (содержание органов местного самоуправления, погашение кредиторской задолженности)</t>
    </r>
    <r>
      <rPr>
        <sz val="12"/>
        <color indexed="8"/>
        <rFont val="Times New Roman"/>
        <family val="1"/>
      </rPr>
      <t xml:space="preserve"> (Закупка товаров, работ и услуг для государственных (муниципальных) нужд)</t>
    </r>
  </si>
  <si>
    <t>Обеспечение функционирования МБУ "Агентство реформирования ЖКХ" (погашение кредиторской задолженности) (Предоставление субсидий бюджетным, автономным учреждениям и иным некоммерческим организациям)</t>
  </si>
  <si>
    <r>
      <t>Руководство и управление в сфере установленных функций (содержание органов местного самоуправления, погашение кредиторской задолжноости)</t>
    </r>
    <r>
      <rPr>
        <sz val="12"/>
        <color indexed="8"/>
        <rFont val="Times New Roman"/>
        <family val="1"/>
      </rPr>
      <t xml:space="preserve"> (Закупка товаров, работ и услуг для государственных (муниципальных) нужд)</t>
    </r>
  </si>
  <si>
    <t>Размещение информации о деятельности органов местного самоуправления Пучежского муниципального района в СМИ и на интернет-портале (погашение кредиторской задолженности) (Закупка товаров, работ и услуг для государственных (муниципальных) нужд)</t>
  </si>
  <si>
    <t>Своевременное обслуживание и погашение долговых обязательств (Обслуживание государственного (муниципального) долга)</t>
  </si>
  <si>
    <t>Обеспечение функционирования Муниципального  учреждения по обслуживанию  муниципальных учреждений Пучежского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</si>
  <si>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Муниципального  учреждения по обслуживанию  муниципальных учреждений Пучежского муниципального района Ивановской области (Закупка товаров, работ и услуг для государственных (муниципальных) нужд)</t>
  </si>
  <si>
    <t>02 0 03 01150</t>
  </si>
  <si>
    <t>Основное мероприятие «Обеспечение предоставления качественного дошкольного образования»</t>
  </si>
  <si>
    <t>Основное мероприятие «Обеспечение предоставления общего образования, отвечающего современным требованиям»</t>
  </si>
  <si>
    <t>01 0 00 00000</t>
  </si>
  <si>
    <t>01 0 02 00000</t>
  </si>
  <si>
    <t>11 0 02 9162Н</t>
  </si>
  <si>
    <t>01 0 02 КЗ040</t>
  </si>
  <si>
    <t>01 0 08 010КЗ</t>
  </si>
  <si>
    <t>02 0 02 S034Г</t>
  </si>
  <si>
    <t>08 0 01 81440</t>
  </si>
  <si>
    <t>Организация и проведение мероприятий в сфере сельского хозяйства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</si>
  <si>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</si>
  <si>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20 9 00 82400</t>
  </si>
  <si>
    <t>Организация проведения мероприятий по содержанию сибиреязвенных скотомогильников (Закупка товаров, работ и услуг для государственных (муниципальных) нужд)</t>
  </si>
  <si>
    <t>Исполнение отдельных государственных полномочий в сфере административных правонарушений (Закупка товаров, работ и услуг для государственных (муниципальных) нужд)</t>
  </si>
  <si>
    <t>Организация мероприятий по отлову и содержанию безнадзорных животных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</si>
  <si>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Илья-Высоковского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</si>
  <si>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Снижение административных барьеров, оптимизация и повышения качества услуг, в том числе на базе многофункционального центра (Иные бюджетные ассигнования)</t>
  </si>
  <si>
    <t>10 3 01 00620</t>
  </si>
  <si>
    <t>Осуществление части переданных муниципальному району полномочий  Илья-Высоковского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</si>
  <si>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Выполнение мероприятий, направленных на укрепление пожарной безопасности общеобразовательных организаций (Закупка товаров, работ и услуг для государственных (муниципальных) нужд)</t>
  </si>
  <si>
    <t>02 0 00 00000</t>
  </si>
  <si>
    <t>02 0 01 00250</t>
  </si>
  <si>
    <t>02 0 01 S1430</t>
  </si>
  <si>
    <t>Муниципальная программа Пучежского муниципального района «Развитие и поддержка автомобильного и водного транспорта общего пользования на внутримуниципальных маршрутах                   в Пучежском муниципальном районе»</t>
  </si>
  <si>
    <t>Муниципальная программа Пучежского муниципального района «Развитие сельского хозяйства                                                   Пучежского муниципального района»</t>
  </si>
  <si>
    <t>Муниципальная программа Пучежского муниципального района «Повышение безопасности дорожного движения                                      в Пучежском муниципальном районе»</t>
  </si>
  <si>
    <t>Муниципальная программа Пучежского муниципального района «Улучшение условий и охраны труда                                                        в Пучежском муниципальном районе»</t>
  </si>
  <si>
    <t>Муниципальная программа Пучежского муниципального района «Совершенствование местного самоуправления                                Пучежского муниципального района»</t>
  </si>
  <si>
    <t>Муниципальная программа Пучежского муниципального района «Социальная поддержка граждан                                                Пучежского муниципального района»</t>
  </si>
  <si>
    <t>Муниципальная программа Пучежского муниципального района «Развитие физической культуры и спорта                                                  в Пучежском муниципальном районе»</t>
  </si>
  <si>
    <t>Муниципальная программа Пучежского муниципального района  "Создание благоприятных условий в целях привлечения медицинский работников для работы в ОБУЗ "Пучежская ЦРБ"</t>
  </si>
  <si>
    <t>Денежное поощрение лучшего работника МБУК МЦБС Пучежского муниципального района  (Предоставление субсидий бюджетным, автономным учреждениям и иным некоммерческим организациям)</t>
  </si>
  <si>
    <t>Осуществление полномочий по составлению списков кандидатов в присяжные заседатели федеральных судов общей юрисдикции в Российской Федерации (Закупка товаров, работ и услуг для государственных (муниципальных) нужд)</t>
  </si>
  <si>
    <t>15 0 02 00000</t>
  </si>
  <si>
    <t>Организация мероприятий для детей (Предоставление субсидий бюджетным, автономным учреждениям и иным некоммерческим организациям)</t>
  </si>
  <si>
    <t>01 0 07 00220</t>
  </si>
  <si>
    <t>01 0 08 80100</t>
  </si>
  <si>
    <t>Проведение районных и участие в региональных, межрегиональных, всероссийских мероприятиях по повышению профессионального мастерства педагогов (Предоставление субсидий бюджетным, автономным учреждениям и иным некоммерческим организациям)</t>
  </si>
  <si>
    <t>01 0 07 00160</t>
  </si>
  <si>
    <t>Проведение районных и участие в региональных, межрегиональных, всероссийских спортивно-массовых мероприятиях (Предоставление субсидий бюджетным, автономным учреждениям и иным некоммерческим организациям)</t>
  </si>
  <si>
    <t>01 0 07 00170</t>
  </si>
  <si>
    <t>01 0 07 00190</t>
  </si>
  <si>
    <t>Основное мероприятие «Обеспечение эффективной работы в сфере строительства, жилищно-коммунального хозяйства, экологии, энергосбережения. Организация в границах муниципального образования электро-, газо- и теплоснабжения. Обеспечение эффективности муниципального управления в сфере городского хозяйства»</t>
  </si>
  <si>
    <t>03 0 04 00000</t>
  </si>
  <si>
    <t>Основное мероприятие «Обеспечение эффективной деятельности органов местного самоуправления в отдельных сферах муниципального управления на территории Пучежского муниципального района»</t>
  </si>
  <si>
    <t>03 0 06 00000</t>
  </si>
  <si>
    <t>Основное мероприятие «Организация мероприятий по поддержке и развитию малого и среднего предпринимательства»</t>
  </si>
  <si>
    <t>10 1 01 00000</t>
  </si>
  <si>
    <t>Основное мероприятие «Организация предоставления государственных и муниципальных услуг на базе многофункционального центра предоставления государственных и муниципальных услуг»</t>
  </si>
  <si>
    <t>10 3 01 00000</t>
  </si>
  <si>
    <t>Основное мероприятие «Организация туристической деятельности в районе»</t>
  </si>
  <si>
    <t>11 0 02 00000</t>
  </si>
  <si>
    <t>Основное мероприятие «Профилактика правонарушений на территории Пучежского муниципального района»</t>
  </si>
  <si>
    <t>Основное мероприятие «Профилактика правонарушений на административных участках»</t>
  </si>
  <si>
    <t>Проведение праздничных мероприятий для ветеранов и инвалидов (Закупка товаров, работ и услуг для государственных (муниципальных) нужд)</t>
  </si>
  <si>
    <t>07 1 01 00450</t>
  </si>
  <si>
    <t>02 0 06 L5192</t>
  </si>
  <si>
    <t>02 0 03 L5194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</si>
  <si>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значения, связанных с обеспечением условий для развития физической культуры и массового спорта, организацию и проведение физкульткрно-оздоровительных и спортивных мероприятий, приобретение спортивного оборудования и инвентаря (Предоставление субсидий бюджетным, автономным учреждениям и иным некоммерческим организациям)</t>
  </si>
  <si>
    <t>Межбюджетные трансферты сельским поселения, входящим в состав  Пучежского муниципального района на решение вопросов местного значения,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района, и обеспечение безопасности дорожного движения  на них,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(Межбюджетные трансферты)</t>
  </si>
  <si>
    <t>06 0 02 90010</t>
  </si>
  <si>
    <t>Вручение государственных наград Российской Федерации, Ивановской области, органов местного самоуправления Пучежского муниципального района  (Социальное обеспечение и иные выплаты населению)</t>
  </si>
  <si>
    <t>Обеспечение деятельности муниципальных учреждений в сфере физической культуры и спорта на базе МУ ДО «Детско-юношеский центр г. Пучеж» (Предоставление субсидий бюджетным, автономным учреждениям и иным некоммерческим организациям)</t>
  </si>
  <si>
    <t>08 0 01 00500</t>
  </si>
  <si>
    <t>Осуществление части переданных муниципальному району полномочий  Мортковского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</si>
  <si>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03 0 06 94100</t>
  </si>
  <si>
    <t>Осуществление части переданных муниципальному району полномочий  Сеготского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</si>
  <si>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03 0 06 95100</t>
  </si>
  <si>
    <t>Выполнение мероприятий, направленных на финансовое обеспечение государственных гарантий,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учебники и учебные, учебно-наглядные пособия, технические средства обучения, игры, игрушки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</si>
  <si>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 01 0 01 80170</t>
  </si>
  <si>
    <t>Муниципальная программа Пучежского муниципального района  «Обеспечение качественным жильем и услугами                        жилищно-коммунального хозяйства населения                           Пучежского муниципального района»</t>
  </si>
  <si>
    <t>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</si>
  <si>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Организация и проведение  сельскохозяйственных ярмарок «Весна», «Осень» (Предоставление субсидий бюджетным, автономным учреждениям и иным некоммерческим организациям)</t>
  </si>
  <si>
    <t>03 0 02 00330</t>
  </si>
  <si>
    <t>Подпрограмма  «Снижение административных барьеров, оптимизация и повышение качества предоставления государственных и муниципальных услуг в Пучежском муниципальном районе, в том числе на базе многофункциональных центров предоставления государственных и муниципальных услуг»</t>
  </si>
  <si>
    <t>Подпрограмма «Развитие малого и среднего предпринимательства в Пучежском муниципальном районе»</t>
  </si>
  <si>
    <t>Пенсионное обеспечение муниципальных служащих, вышедших на заслуженный отдых (Социальное обеспечение и иные выплаты населению)</t>
  </si>
  <si>
    <t xml:space="preserve">Муниципальная программа Пучежского муниципального района «Развитие туризма в Пучежском муниципальном районе» </t>
  </si>
  <si>
    <t>01 0 04 00000</t>
  </si>
  <si>
    <t>Повышение квалификации работников, подготовка, переподготовка кадров, участие в семинарах, конференциях (Предоставление субсидий бюджетным, автономным учреждениям и иным некоммерческим организациям)</t>
  </si>
  <si>
    <t>01 0 04 S3110</t>
  </si>
  <si>
    <t>01 0 01 КЗ040</t>
  </si>
  <si>
    <t>Мероприятия, направленные на организацию временной занятости несовершеннолетних граждан (Предоставление субсидий бюджетным, автономным учреждениям и иным некоммерческим организациям)</t>
  </si>
  <si>
    <t>Комплектованию библиотечных фондов муниципальных библиотек (Предоставление субсидий бюджетным, автономным учреждениям и иным некоммерческим организациям)</t>
  </si>
  <si>
    <t>02 0 03 L5191</t>
  </si>
  <si>
    <t>Организация питания детей в лагерях дневного пребывания (Предоставление субсидий бюджетным, автономным учреждениям и иным некоммерческим организациям)</t>
  </si>
  <si>
    <t>Мероприятия, направленные на выявление и поддержку талантливой молодежи (Социальное обеспечение и иные выплаты населению)</t>
  </si>
  <si>
    <t>01 0 06 00140</t>
  </si>
  <si>
    <t>Выполнение мероприятий по функционированию блочно-модульной котельной МОУ Затеихинская школа в период пуско-наладочных работ  (Закупка товаров, работ и услуг для государственных (муниципальных) нужд)</t>
  </si>
  <si>
    <t>04 1 01 01280</t>
  </si>
  <si>
    <t>04 1 01 01300</t>
  </si>
  <si>
    <t>Организация технического обслуживания газопроводов, сооружений на них, газового оборудования и оказание услуг аварийно-диспетчерской службы (погашение кредиторской задолженности) (Закупка товаров, работ и услуг для государственных (муниципальных) нужд)</t>
  </si>
  <si>
    <t>04 1 01 К3118</t>
  </si>
  <si>
    <t>Муниципальная программа Пучежского муниципального района «Культура Пучежского муниципального района»</t>
  </si>
  <si>
    <t xml:space="preserve">Подпрограмма «Развитие крестьянских (фермерских) и личных подсобных хозяйств в Пучежском муниципальном районе" </t>
  </si>
  <si>
    <t>Кассовое исполнение за 2019 год, руб</t>
  </si>
  <si>
    <t>Поощрение муниципальных управленческих команд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</si>
  <si>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20 9 00 55500</t>
  </si>
  <si>
    <t>Выполнение мероприятий, направленных на укрепление пожарной безопасности общеобразовательных организаций (погашение кредиторской задолженности) (Закупка товаров, работ и услуг для государственных (муниципальных) нужд)</t>
  </si>
  <si>
    <t>08 0 01 00040</t>
  </si>
  <si>
    <t>Выполнение мероприятий, направленных на укрепление пожарной безопасности организаций дополнительного образования детей (погашение кредиторской задолженности)(Предоставление субсидий бюджетным, автономным учреждениям и иным некоммерческим организациям)</t>
  </si>
  <si>
    <t>Выполнение мероприятий, направленных на укрепление пожарной безопасности организаций дополнительного образования детей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</si>
  <si>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 Затеихинского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</si>
  <si>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полноценным питанием воспитанников муниципальных дошкольных образовательных организаций  (Закупка товаров, работ и услуг для государственных (муниципальных) нужд)</t>
  </si>
  <si>
    <t>01 0 01 00020</t>
  </si>
  <si>
    <t>Организация мероприятий для детей(Закупка товаров, работ и услуг для государственных (муниципальных) нужд)</t>
  </si>
  <si>
    <t>Организация мероприятий, носящих общегородской и межмуниципальный характер  (Закупка товаров, работ и услуг для государственных (муниципальных) нужд)</t>
  </si>
  <si>
    <t>Выполнение мероприятий по функционированию блочно-модульной котельной c Сеготь Пучежского района период пуско-наладочных работ (Закупка товаров, работ и услуг для государственных (муниципальных) нужд)</t>
  </si>
  <si>
    <t>20 9 00 01100</t>
  </si>
  <si>
    <t>20 9 00 01370</t>
  </si>
  <si>
    <t>Субсидия на возмещение недополученных доходов организациям, предоставляющим  транспортные услуги населению автомобильным транспортом на внутримуниципальных маршрутах Пучежского муниципального района (погашение кредиторской задолженности) (Иные бюджетные ассигнования)</t>
  </si>
  <si>
    <r>
      <t>Руководство и управление в сфере установленных функций (содержание органов местного самоуправления)</t>
    </r>
    <r>
      <rPr>
        <sz val="12"/>
        <color indexed="8"/>
        <rFont val="Times New Roman"/>
        <family val="1"/>
      </rPr>
      <t xml:space="preserve"> (Иные бюджетные ассигнования)</t>
    </r>
  </si>
  <si>
    <t>Информационно-техническое сопровождение и обеспечение текущих процессов составления и исполнения районного бюджета, ведения бухгалтерского учета и формирования отчетности (Закупка товаров, работ и услуг для государственных (муниципальных) нужд)</t>
  </si>
  <si>
    <t>03 0 01 00340</t>
  </si>
  <si>
    <t>03 0 01 95200</t>
  </si>
  <si>
    <t>03 0 01 92200</t>
  </si>
  <si>
    <t>03 0 01 93200</t>
  </si>
  <si>
    <t>03 0 01 94200</t>
  </si>
  <si>
    <t>Осуществление части переданных муниципальному району полномочий Илья-Высоковского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</si>
  <si>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02 0 02 94600</t>
  </si>
  <si>
    <t>02 0 02 95600</t>
  </si>
  <si>
    <t>02 0 03 S034Г</t>
  </si>
  <si>
    <t>Обеспечение горячим питанием обучающихся  из многодетных семей, детей-инвалидов, детей, находящихся под опекой, состоящих на учете в противотуберкулезном диспансере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</si>
  <si>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Сеготского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</si>
  <si>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 Затеихинского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</si>
  <si>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03 0 06 92250</t>
  </si>
  <si>
    <t>05 0 01 00000</t>
  </si>
  <si>
    <t>Осуществление части переданных муниципальному району полномочий  Затеихинского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</si>
  <si>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09 2 02 01080</t>
  </si>
  <si>
    <t>09 2 02 00000</t>
  </si>
  <si>
    <t>Основное мероприятие «Организация и проведение мероприятий в сфере сельского хозяйства»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</si>
  <si>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</si>
  <si>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02 0 02 80340</t>
  </si>
  <si>
    <t>01 0 09 КЗ240</t>
  </si>
  <si>
    <t>03 0 03 КЗ310</t>
  </si>
  <si>
    <t>01 0 02 КЗ030</t>
  </si>
  <si>
    <t>01 0 03 КЗ050</t>
  </si>
  <si>
    <t>02 0 01 КЗ250</t>
  </si>
  <si>
    <t>02 0 04 КЗ270</t>
  </si>
  <si>
    <t>03 0 04 КЗ380</t>
  </si>
  <si>
    <t>08 0 01 КЗ500</t>
  </si>
  <si>
    <t>10 3 01 КЗ620</t>
  </si>
  <si>
    <t>03 0 06 КЗ310</t>
  </si>
  <si>
    <t>03 0 06 КЗ350</t>
  </si>
  <si>
    <t>Осуществление переданных 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государственных (муниципальных) нужд)</t>
  </si>
  <si>
    <t>02 0 01 00040</t>
  </si>
  <si>
    <t>01 0 03 КЗ040</t>
  </si>
  <si>
    <t>01 0 03 00040</t>
  </si>
  <si>
    <t>01 0 01 00040</t>
  </si>
  <si>
    <t>Реализация мероприятий по поэтапному доведению средней заработной платы работников культуры МБУК «Краеведческий музей» (Предоставление субсидий бюджетным, автономным учреждениям и иным некоммерческим организациям)</t>
  </si>
  <si>
    <t>02 0 04 S0340</t>
  </si>
  <si>
    <t>Размещение информации о деятельности органов местного самоуправления Пучежского муниципального района в СМИ и на интернет-портале (Закупка товаров, работ и услуг для государственных (муниципальных) нужд)</t>
  </si>
  <si>
    <t>03 0 06 00350</t>
  </si>
  <si>
    <t>02 0 01 81430</t>
  </si>
  <si>
    <t>Cтроительство (реконструкция), капитальный ремонт, ремонт и содержание автомобильных дорог общего пользования местного значения, в том числе формирование муниципальных дорожных фондов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</si>
  <si>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Илья-Высоковского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</si>
  <si>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</si>
  <si>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</si>
  <si>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Вид расхо-дов</t>
  </si>
  <si>
    <t>Обеспечение функционирования муниципальных дошкольных образовательных организаций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</si>
  <si>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 01 0 01 00010  </t>
  </si>
  <si>
    <t>01 0 01 00000</t>
  </si>
  <si>
    <t>Обеспечение функционирования муниципальных дошкольных образовательных организаций (Закупка товаров, работ и услуг для государственных (муниципальных) нужд)</t>
  </si>
  <si>
    <t>Обеспечение функционирования муниципальных дошкольных образовательных организаций (Иные бюджетные ассигнования)</t>
  </si>
  <si>
    <t>Целевая 
статья</t>
  </si>
  <si>
    <t>Реализация мероприятий по укреплению материально-технической базы образовательных учреждений (Предоставление субсидий бюджетным, автономным учреждениям и иным некоммерческим организациям)</t>
  </si>
  <si>
    <t xml:space="preserve">Основное мероприятие «Внедрение информационных технологий, улучшение технологической оснащенности, укрепление материально-технической базы муниципальных учреждений сферы культуры» </t>
  </si>
  <si>
    <t>02 0 06 00000</t>
  </si>
  <si>
    <t>Обеспечение минимального размера взноса на проведение капитального ремонта общего имущества в многоквартирных домах, в части помещений, собственником которых является Пучежский муниципальный район (Закупка товаров, работ и услуг для государственных (муниципальных) нужд)</t>
  </si>
  <si>
    <t xml:space="preserve"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  </t>
  </si>
  <si>
    <t>Осуществление переданных  государственных полномочий Ивановской области 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</si>
  <si>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01 0 08 80110</t>
  </si>
  <si>
    <t>15 0 04 00000</t>
  </si>
  <si>
    <t>15 0 04 01050</t>
  </si>
  <si>
    <t>Улучшение условий охраны труда в прочих муниципальных учреждениях Пучежского муниципального района (Закупка товаров, работ и услуг для государственных (муниципальных) нужд)</t>
  </si>
  <si>
    <t>Основное мероприятие «Улучшение условий и охраны труда в прочих муниципальных учреждениях»</t>
  </si>
  <si>
    <t>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</si>
  <si>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Организация профессионального образования и дополнительного профессионального образования лиц, замещающих муниципальные должности Пучежского муниципального образования, дополнительного профессионального образования муниципальных служащих Пучежского муниципального района (Закупка товаров, работ и услуг для государственных (муниципальных) нужд)</t>
  </si>
  <si>
    <t>03 0 06 00320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</si>
  <si>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(Бюджетные инвестиции на приобретение объектов недвижимого имущества в муниципальную собственность)</t>
  </si>
  <si>
    <t>18 0 01 R0820</t>
  </si>
  <si>
    <t>01 0 08 80090</t>
  </si>
  <si>
    <t>Осуществление переданных государственных полномочий Ивановской области по присмотру и уходу за детьми- сиротами и детьми, оставшимися без попечения родителей, детьми-инвалидами в дошкольных группах в общеобразовательных организациях (Закупка товаров, работ и услуг для государственных (муниципальных) нужд)</t>
  </si>
  <si>
    <t>Улучшение условий охраны труда в  муниципальных учреждениях культуры  Пучежского муниципального района (Предоставление субсидий бюджетным, автономным учреждениям и иным некоммерческим организациям)</t>
  </si>
  <si>
    <t>15 0 02 01050</t>
  </si>
  <si>
    <t>Выполнение мероприятий, направленных на укрепление пожарной безопасности организаций дополнительного образования детей (погашение кредиторской задолженности)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</si>
  <si>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 (поэтапное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области)(Предоставление субсидий бюджетным, автономным учреждениям и иным некоммерческим организациям)</t>
  </si>
  <si>
    <t>Проведение мероприятий на территории района в рамках празднования областного Дня предпринимателя (Закупка товаров, работ и услуг для государственных (муниципальных) нужд)</t>
  </si>
  <si>
    <t>10 1 00 00000</t>
  </si>
  <si>
    <t>10 1 01 00590</t>
  </si>
  <si>
    <t>10 1 01 00610</t>
  </si>
  <si>
    <t>Проведение конкурсов мастерства в сфере малого и среднего предпринимательства Пучежского района (Закупка товаров, работ и услуг для государственных (муниципальных) нужд)</t>
  </si>
  <si>
    <t>10 3 00 00000</t>
  </si>
  <si>
    <t>03 0 02 00310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</si>
  <si>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молодежью, поддержке детских организаций и объединений (Предоставление субсидий бюджетным, автономным учреждениям и иным некоммерческим организациям)</t>
  </si>
  <si>
    <t>01 0 06 9156Н</t>
  </si>
  <si>
    <t>Обеспечение функционирования МБУ "Агентство реформирования ЖКХ" (Предоставление субсидий бюджетным, автономным учреждениям и иным некоммерческим организациям)</t>
  </si>
  <si>
    <t>Основное мероприятие «Улучшение условий и охраны труда в органах местного самоуправления»</t>
  </si>
  <si>
    <t>15 0 03 00000</t>
  </si>
  <si>
    <t>Обеспечение функционирования муниципальных образовательных организаций в сфере общего образования (Иные бюджетные ассигнования)</t>
  </si>
  <si>
    <t>Основное мероприятие «Обеспечение эффективности управления муниципальным имуществом Пучежского муниципального района, в том числе земельными ресурсами»</t>
  </si>
  <si>
    <t>03 0 02 00000</t>
  </si>
  <si>
    <t>Основное мероприятие «Обеспечение эффективного муниципального управления в сфере образования»</t>
  </si>
  <si>
    <t>03 0 03 00000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</si>
</sst>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#.##0.0"/>
    <numFmt numFmtId="179" formatCode="#.##0.00"/>
    <numFmt numFmtId="180" formatCode="_-* #,##0.0_р_._-;\-* #,##0.0_р_._-;_-* &quot;-&quot;??_р_._-;_-@_-"/>
    <numFmt numFmtId="181" formatCode="#,##0.0"/>
    <numFmt numFmtId="182" formatCode="_-* #,##0.0_р_._-;\-* #,##0.0_р_._-;_-* &quot;-&quot;?_р_._-;_-@_-"/>
    <numFmt numFmtId="183" formatCode="#,##0.000"/>
  </numFmts>
  <fonts count="3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i/>
      <sz val="12"/>
      <color indexed="8"/>
      <name val="Times New Roman"/>
      <family val="1"/>
    </font>
    <font>
      <sz val="8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0"/>
      <color indexed="8"/>
      <name val="Arial Cyr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49" fontId="16" fillId="0" borderId="1">
      <alignment vertical="top" wrapText="1"/>
      <protection/>
    </xf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2" applyNumberFormat="0" applyAlignment="0" applyProtection="0"/>
    <xf numFmtId="0" fontId="21" fillId="20" borderId="3" applyNumberFormat="0" applyAlignment="0" applyProtection="0"/>
    <xf numFmtId="0" fontId="22" fillId="20" borderId="2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7" applyNumberFormat="0" applyFill="0" applyAlignment="0" applyProtection="0"/>
    <xf numFmtId="0" fontId="27" fillId="21" borderId="8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32" fillId="0" borderId="10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106">
    <xf numFmtId="0" fontId="0" fillId="0" borderId="0" xfId="0" applyAlignment="1">
      <alignment/>
    </xf>
    <xf numFmtId="0" fontId="8" fillId="0" borderId="1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2" fillId="24" borderId="12" xfId="0" applyFont="1" applyFill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1" fillId="22" borderId="12" xfId="0" applyFont="1" applyFill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3" fontId="1" fillId="0" borderId="12" xfId="0" applyNumberFormat="1" applyFont="1" applyBorder="1" applyAlignment="1">
      <alignment horizontal="center" wrapText="1"/>
    </xf>
    <xf numFmtId="0" fontId="3" fillId="24" borderId="12" xfId="0" applyFont="1" applyFill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3" fillId="24" borderId="12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5" fillId="22" borderId="12" xfId="0" applyFont="1" applyFill="1" applyBorder="1" applyAlignment="1">
      <alignment horizontal="center" wrapText="1"/>
    </xf>
    <xf numFmtId="0" fontId="5" fillId="22" borderId="12" xfId="0" applyFont="1" applyFill="1" applyBorder="1" applyAlignment="1">
      <alignment horizontal="justify" vertical="center" wrapText="1"/>
    </xf>
    <xf numFmtId="0" fontId="5" fillId="22" borderId="12" xfId="0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4" fillId="0" borderId="0" xfId="0" applyFont="1" applyAlignment="1">
      <alignment/>
    </xf>
    <xf numFmtId="4" fontId="1" fillId="0" borderId="0" xfId="0" applyNumberFormat="1" applyFont="1" applyAlignment="1">
      <alignment horizontal="center"/>
    </xf>
    <xf numFmtId="0" fontId="2" fillId="22" borderId="12" xfId="0" applyFont="1" applyFill="1" applyBorder="1" applyAlignment="1">
      <alignment horizontal="center" wrapText="1"/>
    </xf>
    <xf numFmtId="0" fontId="3" fillId="22" borderId="12" xfId="0" applyFont="1" applyFill="1" applyBorder="1" applyAlignment="1">
      <alignment horizontal="center" vertical="top" wrapText="1"/>
    </xf>
    <xf numFmtId="0" fontId="2" fillId="22" borderId="12" xfId="0" applyFont="1" applyFill="1" applyBorder="1" applyAlignment="1">
      <alignment horizontal="center" vertical="center" wrapText="1"/>
    </xf>
    <xf numFmtId="0" fontId="2" fillId="22" borderId="13" xfId="0" applyFont="1" applyFill="1" applyBorder="1" applyAlignment="1">
      <alignment horizontal="center" vertical="center" wrapText="1"/>
    </xf>
    <xf numFmtId="0" fontId="2" fillId="22" borderId="13" xfId="0" applyFont="1" applyFill="1" applyBorder="1" applyAlignment="1">
      <alignment horizontal="center" wrapText="1"/>
    </xf>
    <xf numFmtId="49" fontId="1" fillId="0" borderId="12" xfId="0" applyNumberFormat="1" applyFont="1" applyBorder="1" applyAlignment="1">
      <alignment horizontal="center"/>
    </xf>
    <xf numFmtId="2" fontId="4" fillId="0" borderId="1" xfId="33" applyNumberFormat="1" applyFont="1" applyAlignment="1" applyProtection="1">
      <alignment horizontal="center" wrapText="1"/>
      <protection locked="0"/>
    </xf>
    <xf numFmtId="0" fontId="8" fillId="0" borderId="0" xfId="0" applyFont="1" applyAlignment="1">
      <alignment horizontal="justify" vertical="center" wrapText="1"/>
    </xf>
    <xf numFmtId="0" fontId="8" fillId="0" borderId="11" xfId="0" applyFont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justify" vertical="center" wrapText="1"/>
    </xf>
    <xf numFmtId="0" fontId="2" fillId="22" borderId="12" xfId="0" applyFont="1" applyFill="1" applyBorder="1" applyAlignment="1">
      <alignment horizontal="justify" vertical="center" wrapText="1"/>
    </xf>
    <xf numFmtId="0" fontId="1" fillId="0" borderId="12" xfId="0" applyFont="1" applyBorder="1" applyAlignment="1">
      <alignment horizontal="justify" vertical="center" wrapText="1"/>
    </xf>
    <xf numFmtId="0" fontId="4" fillId="0" borderId="1" xfId="33" applyNumberFormat="1" applyFont="1" applyAlignment="1" applyProtection="1">
      <alignment horizontal="justify" vertical="center" wrapText="1"/>
      <protection locked="0"/>
    </xf>
    <xf numFmtId="0" fontId="15" fillId="22" borderId="12" xfId="0" applyFont="1" applyFill="1" applyBorder="1" applyAlignment="1">
      <alignment horizontal="justify" vertical="center" wrapText="1"/>
    </xf>
    <xf numFmtId="0" fontId="4" fillId="0" borderId="12" xfId="0" applyFont="1" applyBorder="1" applyAlignment="1">
      <alignment horizontal="justify" vertical="center" wrapText="1"/>
    </xf>
    <xf numFmtId="0" fontId="2" fillId="22" borderId="12" xfId="0" applyNumberFormat="1" applyFont="1" applyFill="1" applyBorder="1" applyAlignment="1">
      <alignment horizontal="justify" vertical="center" wrapText="1"/>
    </xf>
    <xf numFmtId="0" fontId="1" fillId="0" borderId="12" xfId="0" applyNumberFormat="1" applyFont="1" applyBorder="1" applyAlignment="1">
      <alignment horizontal="justify" vertical="center" wrapText="1"/>
    </xf>
    <xf numFmtId="0" fontId="1" fillId="0" borderId="12" xfId="0" applyNumberFormat="1" applyFont="1" applyFill="1" applyBorder="1" applyAlignment="1">
      <alignment horizontal="justify" vertical="center" wrapText="1"/>
    </xf>
    <xf numFmtId="0" fontId="6" fillId="22" borderId="12" xfId="0" applyFont="1" applyFill="1" applyBorder="1" applyAlignment="1">
      <alignment horizontal="justify" vertical="center" wrapText="1"/>
    </xf>
    <xf numFmtId="0" fontId="1" fillId="0" borderId="12" xfId="0" applyFont="1" applyFill="1" applyBorder="1" applyAlignment="1">
      <alignment horizontal="justify" vertical="center" wrapText="1"/>
    </xf>
    <xf numFmtId="0" fontId="14" fillId="24" borderId="12" xfId="0" applyFont="1" applyFill="1" applyBorder="1" applyAlignment="1">
      <alignment vertical="center"/>
    </xf>
    <xf numFmtId="0" fontId="14" fillId="24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wrapText="1"/>
    </xf>
    <xf numFmtId="0" fontId="4" fillId="0" borderId="1" xfId="33" applyNumberFormat="1" applyFont="1" applyAlignment="1" applyProtection="1">
      <alignment horizontal="justify" vertical="top" wrapText="1"/>
      <protection locked="0"/>
    </xf>
    <xf numFmtId="49" fontId="4" fillId="0" borderId="1" xfId="33" applyNumberFormat="1" applyFont="1" applyAlignment="1" applyProtection="1">
      <alignment horizontal="center" wrapText="1"/>
      <protection locked="0"/>
    </xf>
    <xf numFmtId="0" fontId="4" fillId="0" borderId="12" xfId="0" applyFont="1" applyFill="1" applyBorder="1" applyAlignment="1">
      <alignment horizontal="justify" vertical="center" wrapText="1"/>
    </xf>
    <xf numFmtId="0" fontId="6" fillId="22" borderId="12" xfId="0" applyFont="1" applyFill="1" applyBorder="1" applyAlignment="1">
      <alignment horizontal="justify" wrapText="1"/>
    </xf>
    <xf numFmtId="0" fontId="15" fillId="22" borderId="12" xfId="0" applyFont="1" applyFill="1" applyBorder="1" applyAlignment="1">
      <alignment horizontal="justify" vertical="top" wrapText="1"/>
    </xf>
    <xf numFmtId="4" fontId="0" fillId="0" borderId="0" xfId="0" applyNumberFormat="1" applyAlignment="1">
      <alignment/>
    </xf>
    <xf numFmtId="0" fontId="1" fillId="0" borderId="14" xfId="0" applyFont="1" applyBorder="1" applyAlignment="1">
      <alignment horizontal="justify" vertical="center" wrapText="1"/>
    </xf>
    <xf numFmtId="0" fontId="1" fillId="0" borderId="15" xfId="0" applyFont="1" applyBorder="1" applyAlignment="1">
      <alignment horizontal="justify" vertical="center" wrapText="1"/>
    </xf>
    <xf numFmtId="49" fontId="4" fillId="0" borderId="16" xfId="33" applyNumberFormat="1" applyFont="1" applyBorder="1" applyAlignment="1" applyProtection="1">
      <alignment horizontal="center" wrapText="1"/>
      <protection locked="0"/>
    </xf>
    <xf numFmtId="0" fontId="1" fillId="0" borderId="17" xfId="0" applyFont="1" applyBorder="1" applyAlignment="1">
      <alignment horizontal="center" wrapText="1"/>
    </xf>
    <xf numFmtId="0" fontId="1" fillId="0" borderId="0" xfId="0" applyFont="1" applyAlignment="1">
      <alignment horizontal="justify" wrapText="1"/>
    </xf>
    <xf numFmtId="4" fontId="1" fillId="0" borderId="12" xfId="0" applyNumberFormat="1" applyFont="1" applyBorder="1" applyAlignment="1">
      <alignment horizontal="justify" vertical="center" wrapText="1"/>
    </xf>
    <xf numFmtId="4" fontId="2" fillId="0" borderId="18" xfId="0" applyNumberFormat="1" applyFont="1" applyBorder="1" applyAlignment="1">
      <alignment horizontal="center" vertical="center" wrapText="1"/>
    </xf>
    <xf numFmtId="4" fontId="2" fillId="24" borderId="18" xfId="61" applyNumberFormat="1" applyFont="1" applyFill="1" applyBorder="1" applyAlignment="1">
      <alignment horizontal="center"/>
    </xf>
    <xf numFmtId="4" fontId="2" fillId="22" borderId="18" xfId="61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>
      <alignment horizontal="center"/>
    </xf>
    <xf numFmtId="4" fontId="1" fillId="0" borderId="18" xfId="0" applyNumberFormat="1" applyFont="1" applyBorder="1" applyAlignment="1">
      <alignment horizontal="center"/>
    </xf>
    <xf numFmtId="4" fontId="2" fillId="22" borderId="18" xfId="0" applyNumberFormat="1" applyFont="1" applyFill="1" applyBorder="1" applyAlignment="1">
      <alignment horizontal="center"/>
    </xf>
    <xf numFmtId="4" fontId="1" fillId="0" borderId="18" xfId="0" applyNumberFormat="1" applyFont="1" applyBorder="1" applyAlignment="1">
      <alignment horizontal="center" wrapText="1"/>
    </xf>
    <xf numFmtId="4" fontId="5" fillId="22" borderId="18" xfId="0" applyNumberFormat="1" applyFont="1" applyFill="1" applyBorder="1" applyAlignment="1">
      <alignment horizontal="center"/>
    </xf>
    <xf numFmtId="4" fontId="1" fillId="0" borderId="18" xfId="61" applyNumberFormat="1" applyFont="1" applyFill="1" applyBorder="1" applyAlignment="1">
      <alignment horizontal="center"/>
    </xf>
    <xf numFmtId="4" fontId="1" fillId="0" borderId="19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17" fillId="0" borderId="12" xfId="0" applyFont="1" applyBorder="1" applyAlignment="1">
      <alignment horizontal="center" vertical="center"/>
    </xf>
    <xf numFmtId="4" fontId="2" fillId="24" borderId="12" xfId="61" applyNumberFormat="1" applyFont="1" applyFill="1" applyBorder="1" applyAlignment="1">
      <alignment horizontal="center"/>
    </xf>
    <xf numFmtId="4" fontId="2" fillId="22" borderId="12" xfId="61" applyNumberFormat="1" applyFont="1" applyFill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4" fontId="1" fillId="0" borderId="12" xfId="0" applyNumberFormat="1" applyFont="1" applyFill="1" applyBorder="1" applyAlignment="1">
      <alignment horizontal="center"/>
    </xf>
    <xf numFmtId="4" fontId="2" fillId="22" borderId="12" xfId="0" applyNumberFormat="1" applyFont="1" applyFill="1" applyBorder="1" applyAlignment="1">
      <alignment horizontal="center"/>
    </xf>
    <xf numFmtId="4" fontId="2" fillId="24" borderId="12" xfId="61" applyNumberFormat="1" applyFont="1" applyFill="1" applyBorder="1" applyAlignment="1">
      <alignment horizontal="center" vertical="center"/>
    </xf>
    <xf numFmtId="4" fontId="2" fillId="22" borderId="12" xfId="61" applyNumberFormat="1" applyFont="1" applyFill="1" applyBorder="1" applyAlignment="1">
      <alignment horizontal="center" vertical="center"/>
    </xf>
    <xf numFmtId="4" fontId="5" fillId="22" borderId="12" xfId="61" applyNumberFormat="1" applyFont="1" applyFill="1" applyBorder="1" applyAlignment="1">
      <alignment horizontal="center"/>
    </xf>
    <xf numFmtId="4" fontId="5" fillId="22" borderId="12" xfId="0" applyNumberFormat="1" applyFont="1" applyFill="1" applyBorder="1" applyAlignment="1">
      <alignment horizontal="center"/>
    </xf>
    <xf numFmtId="4" fontId="2" fillId="22" borderId="12" xfId="0" applyNumberFormat="1" applyFont="1" applyFill="1" applyBorder="1" applyAlignment="1">
      <alignment horizontal="center" vertical="center"/>
    </xf>
    <xf numFmtId="4" fontId="5" fillId="22" borderId="12" xfId="61" applyNumberFormat="1" applyFont="1" applyFill="1" applyBorder="1" applyAlignment="1">
      <alignment horizontal="center" vertical="center"/>
    </xf>
    <xf numFmtId="4" fontId="5" fillId="22" borderId="12" xfId="0" applyNumberFormat="1" applyFont="1" applyFill="1" applyBorder="1" applyAlignment="1">
      <alignment horizontal="center" vertical="center"/>
    </xf>
    <xf numFmtId="4" fontId="2" fillId="24" borderId="12" xfId="0" applyNumberFormat="1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wrapText="1"/>
    </xf>
    <xf numFmtId="4" fontId="1" fillId="0" borderId="20" xfId="0" applyNumberFormat="1" applyFont="1" applyFill="1" applyBorder="1" applyAlignment="1">
      <alignment horizontal="center"/>
    </xf>
    <xf numFmtId="0" fontId="4" fillId="0" borderId="12" xfId="33" applyNumberFormat="1" applyFont="1" applyBorder="1" applyAlignment="1" applyProtection="1">
      <alignment horizontal="justify" vertical="center" wrapText="1"/>
      <protection locked="0"/>
    </xf>
    <xf numFmtId="49" fontId="4" fillId="0" borderId="12" xfId="33" applyNumberFormat="1" applyFont="1" applyBorder="1" applyAlignment="1" applyProtection="1">
      <alignment horizontal="center" wrapText="1"/>
      <protection locked="0"/>
    </xf>
    <xf numFmtId="49" fontId="4" fillId="0" borderId="21" xfId="33" applyNumberFormat="1" applyFont="1" applyBorder="1" applyAlignment="1" applyProtection="1">
      <alignment horizontal="center" wrapText="1"/>
      <protection locked="0"/>
    </xf>
    <xf numFmtId="4" fontId="2" fillId="22" borderId="12" xfId="0" applyNumberFormat="1" applyFont="1" applyFill="1" applyBorder="1" applyAlignment="1">
      <alignment horizontal="center" wrapText="1"/>
    </xf>
    <xf numFmtId="0" fontId="4" fillId="0" borderId="22" xfId="33" applyNumberFormat="1" applyFont="1" applyFill="1" applyBorder="1" applyAlignment="1" applyProtection="1">
      <alignment horizontal="justify" vertical="center" wrapText="1"/>
      <protection locked="0"/>
    </xf>
    <xf numFmtId="49" fontId="1" fillId="0" borderId="12" xfId="0" applyNumberFormat="1" applyFont="1" applyFill="1" applyBorder="1" applyAlignment="1">
      <alignment horizontal="center"/>
    </xf>
    <xf numFmtId="0" fontId="4" fillId="0" borderId="0" xfId="0" applyFont="1" applyAlignment="1">
      <alignment horizontal="justify" vertical="center" wrapText="1"/>
    </xf>
    <xf numFmtId="0" fontId="1" fillId="0" borderId="0" xfId="0" applyFont="1" applyFill="1" applyBorder="1" applyAlignment="1">
      <alignment horizontal="center" wrapText="1"/>
    </xf>
    <xf numFmtId="4" fontId="1" fillId="0" borderId="12" xfId="0" applyNumberFormat="1" applyFont="1" applyFill="1" applyBorder="1" applyAlignment="1">
      <alignment horizontal="center" wrapText="1"/>
    </xf>
    <xf numFmtId="4" fontId="1" fillId="0" borderId="18" xfId="0" applyNumberFormat="1" applyFont="1" applyFill="1" applyBorder="1" applyAlignment="1">
      <alignment horizontal="center" wrapText="1"/>
    </xf>
    <xf numFmtId="4" fontId="2" fillId="24" borderId="12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justify" vertical="center" wrapText="1"/>
    </xf>
    <xf numFmtId="49" fontId="4" fillId="0" borderId="23" xfId="33" applyNumberFormat="1" applyFont="1" applyBorder="1" applyAlignment="1" applyProtection="1">
      <alignment horizontal="center" wrapText="1"/>
      <protection locked="0"/>
    </xf>
    <xf numFmtId="0" fontId="1" fillId="0" borderId="12" xfId="0" applyFont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4" fontId="1" fillId="0" borderId="12" xfId="0" applyNumberFormat="1" applyFont="1" applyBorder="1" applyAlignment="1">
      <alignment horizontal="center" wrapText="1"/>
    </xf>
    <xf numFmtId="0" fontId="1" fillId="0" borderId="12" xfId="0" applyFont="1" applyBorder="1" applyAlignment="1">
      <alignment/>
    </xf>
    <xf numFmtId="2" fontId="1" fillId="0" borderId="12" xfId="0" applyNumberFormat="1" applyFont="1" applyBorder="1" applyAlignment="1">
      <alignment horizontal="center"/>
    </xf>
    <xf numFmtId="0" fontId="12" fillId="0" borderId="0" xfId="0" applyFont="1" applyAlignment="1">
      <alignment horizontal="right" wrapText="1"/>
    </xf>
    <xf numFmtId="0" fontId="3" fillId="0" borderId="0" xfId="0" applyFont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1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7"/>
  <sheetViews>
    <sheetView tabSelected="1" view="pageBreakPreview" zoomScale="60" zoomScalePageLayoutView="0" workbookViewId="0" topLeftCell="A121">
      <selection activeCell="G297" sqref="G297"/>
    </sheetView>
  </sheetViews>
  <sheetFormatPr defaultColWidth="9.00390625" defaultRowHeight="12.75"/>
  <cols>
    <col min="1" max="1" width="86.00390625" style="15" customWidth="1"/>
    <col min="2" max="2" width="17.625" style="2" customWidth="1"/>
    <col min="3" max="3" width="7.25390625" style="2" customWidth="1"/>
    <col min="4" max="4" width="0.12890625" style="23" customWidth="1"/>
    <col min="5" max="5" width="15.125" style="0" hidden="1" customWidth="1"/>
    <col min="6" max="6" width="19.375" style="0" customWidth="1"/>
  </cols>
  <sheetData>
    <row r="1" spans="1:6" ht="45" customHeight="1">
      <c r="A1" s="31"/>
      <c r="B1" s="104" t="s">
        <v>236</v>
      </c>
      <c r="C1" s="104"/>
      <c r="D1" s="104"/>
      <c r="E1" s="104"/>
      <c r="F1" s="104"/>
    </row>
    <row r="3" spans="1:6" ht="12.75" customHeight="1">
      <c r="A3" s="105" t="s">
        <v>235</v>
      </c>
      <c r="B3" s="105"/>
      <c r="C3" s="105"/>
      <c r="D3" s="105"/>
      <c r="E3" s="105"/>
      <c r="F3" s="105"/>
    </row>
    <row r="4" spans="1:6" ht="66.75" customHeight="1">
      <c r="A4" s="105"/>
      <c r="B4" s="105"/>
      <c r="C4" s="105"/>
      <c r="D4" s="105"/>
      <c r="E4" s="105"/>
      <c r="F4" s="105"/>
    </row>
    <row r="5" spans="1:3" ht="15.75" customHeight="1">
      <c r="A5" s="32"/>
      <c r="B5" s="1"/>
      <c r="C5" s="1"/>
    </row>
    <row r="6" spans="1:6" s="12" customFormat="1" ht="51" customHeight="1">
      <c r="A6" s="10" t="s">
        <v>14</v>
      </c>
      <c r="B6" s="11" t="s">
        <v>488</v>
      </c>
      <c r="C6" s="11" t="s">
        <v>482</v>
      </c>
      <c r="D6" s="59" t="s">
        <v>286</v>
      </c>
      <c r="E6" s="70" t="s">
        <v>44</v>
      </c>
      <c r="F6" s="11" t="s">
        <v>419</v>
      </c>
    </row>
    <row r="7" spans="1:6" ht="39" customHeight="1">
      <c r="A7" s="33" t="s">
        <v>31</v>
      </c>
      <c r="B7" s="3" t="s">
        <v>326</v>
      </c>
      <c r="C7" s="9"/>
      <c r="D7" s="60">
        <f>D8+D19+D35+D42+D51+D57+D62+D70+D78</f>
        <v>120825129.39000002</v>
      </c>
      <c r="E7" s="60">
        <f>E8+E19+E35+E42+E51+E57+E62+E70+E78</f>
        <v>-2451773.4699999997</v>
      </c>
      <c r="F7" s="71">
        <f>F8+F19+F35+F42+F51+F57+F62+F70+F78</f>
        <v>113193052.78</v>
      </c>
    </row>
    <row r="8" spans="1:6" ht="31.5" customHeight="1">
      <c r="A8" s="34" t="s">
        <v>324</v>
      </c>
      <c r="B8" s="24" t="s">
        <v>485</v>
      </c>
      <c r="C8" s="25"/>
      <c r="D8" s="61">
        <f>SUM(D9:D18)</f>
        <v>44625039.730000004</v>
      </c>
      <c r="E8" s="61">
        <f>SUM(E9:E18)</f>
        <v>-541454.5099999999</v>
      </c>
      <c r="F8" s="72">
        <f>SUM(F9:F18)</f>
        <v>41959081.260000005</v>
      </c>
    </row>
    <row r="9" spans="1:6" ht="63.75" customHeight="1">
      <c r="A9" s="35" t="s">
        <v>483</v>
      </c>
      <c r="B9" s="4" t="s">
        <v>484</v>
      </c>
      <c r="C9" s="4">
        <v>100</v>
      </c>
      <c r="D9" s="62">
        <v>7012505</v>
      </c>
      <c r="E9" s="73">
        <v>-121113.96</v>
      </c>
      <c r="F9" s="73">
        <v>6891391.04</v>
      </c>
    </row>
    <row r="10" spans="1:6" ht="45.75" customHeight="1">
      <c r="A10" s="35" t="s">
        <v>486</v>
      </c>
      <c r="B10" s="4" t="s">
        <v>484</v>
      </c>
      <c r="C10" s="4">
        <v>200</v>
      </c>
      <c r="D10" s="62">
        <v>6613673.79</v>
      </c>
      <c r="E10" s="73">
        <v>-445232.11</v>
      </c>
      <c r="F10" s="73">
        <v>4576900.35</v>
      </c>
    </row>
    <row r="11" spans="1:6" ht="45.75" customHeight="1">
      <c r="A11" s="35" t="s">
        <v>486</v>
      </c>
      <c r="B11" s="4" t="s">
        <v>217</v>
      </c>
      <c r="C11" s="4">
        <v>200</v>
      </c>
      <c r="D11" s="62">
        <v>2973753.73</v>
      </c>
      <c r="E11" s="74"/>
      <c r="F11" s="73">
        <v>2973753.73</v>
      </c>
    </row>
    <row r="12" spans="1:6" ht="31.5" customHeight="1">
      <c r="A12" s="35" t="s">
        <v>487</v>
      </c>
      <c r="B12" s="4" t="s">
        <v>484</v>
      </c>
      <c r="C12" s="4">
        <v>800</v>
      </c>
      <c r="D12" s="63">
        <v>176615.8</v>
      </c>
      <c r="E12" s="74">
        <v>-12850.44</v>
      </c>
      <c r="F12" s="73">
        <v>163765.36</v>
      </c>
    </row>
    <row r="13" spans="1:6" ht="48.75" customHeight="1">
      <c r="A13" s="35" t="s">
        <v>163</v>
      </c>
      <c r="B13" s="4" t="s">
        <v>472</v>
      </c>
      <c r="C13" s="4">
        <v>200</v>
      </c>
      <c r="D13" s="62">
        <v>239238</v>
      </c>
      <c r="E13" s="74">
        <v>-17258</v>
      </c>
      <c r="F13" s="73">
        <v>79851</v>
      </c>
    </row>
    <row r="14" spans="1:6" ht="45.75" customHeight="1">
      <c r="A14" s="35" t="s">
        <v>140</v>
      </c>
      <c r="B14" s="4" t="s">
        <v>405</v>
      </c>
      <c r="C14" s="4">
        <v>200</v>
      </c>
      <c r="D14" s="62">
        <v>133200</v>
      </c>
      <c r="E14" s="74"/>
      <c r="F14" s="73">
        <v>133200</v>
      </c>
    </row>
    <row r="15" spans="1:6" ht="174.75" customHeight="1">
      <c r="A15" s="35" t="s">
        <v>392</v>
      </c>
      <c r="B15" s="4" t="s">
        <v>393</v>
      </c>
      <c r="C15" s="4">
        <v>100</v>
      </c>
      <c r="D15" s="62">
        <v>20596281</v>
      </c>
      <c r="E15" s="73"/>
      <c r="F15" s="73">
        <v>20596281</v>
      </c>
    </row>
    <row r="16" spans="1:6" ht="144" customHeight="1">
      <c r="A16" s="35" t="s">
        <v>43</v>
      </c>
      <c r="B16" s="4" t="s">
        <v>393</v>
      </c>
      <c r="C16" s="4">
        <v>200</v>
      </c>
      <c r="D16" s="62">
        <v>184184</v>
      </c>
      <c r="E16" s="73"/>
      <c r="F16" s="73">
        <v>184184</v>
      </c>
    </row>
    <row r="17" spans="1:6" ht="46.5" customHeight="1">
      <c r="A17" s="40" t="s">
        <v>299</v>
      </c>
      <c r="B17" s="4" t="s">
        <v>296</v>
      </c>
      <c r="C17" s="4">
        <v>200</v>
      </c>
      <c r="D17" s="62">
        <v>333684.21</v>
      </c>
      <c r="E17" s="73"/>
      <c r="F17" s="73">
        <v>333000</v>
      </c>
    </row>
    <row r="18" spans="1:6" ht="48" customHeight="1">
      <c r="A18" s="35" t="s">
        <v>427</v>
      </c>
      <c r="B18" s="4" t="s">
        <v>428</v>
      </c>
      <c r="C18" s="4">
        <v>200</v>
      </c>
      <c r="D18" s="62">
        <v>6361904.2</v>
      </c>
      <c r="E18" s="73">
        <v>55000</v>
      </c>
      <c r="F18" s="73">
        <v>6026754.78</v>
      </c>
    </row>
    <row r="19" spans="1:6" ht="31.5" customHeight="1">
      <c r="A19" s="34" t="s">
        <v>325</v>
      </c>
      <c r="B19" s="24" t="s">
        <v>327</v>
      </c>
      <c r="C19" s="6"/>
      <c r="D19" s="64">
        <f>SUM(D20:D34)</f>
        <v>62853679.07</v>
      </c>
      <c r="E19" s="64">
        <f>SUM(E20:E34)</f>
        <v>-1166158.99</v>
      </c>
      <c r="F19" s="75">
        <f>SUM(F20:F34)</f>
        <v>59231558.93</v>
      </c>
    </row>
    <row r="20" spans="1:6" ht="65.25" customHeight="1">
      <c r="A20" s="35" t="s">
        <v>261</v>
      </c>
      <c r="B20" s="4" t="s">
        <v>133</v>
      </c>
      <c r="C20" s="4">
        <v>100</v>
      </c>
      <c r="D20" s="62">
        <v>3433780.64</v>
      </c>
      <c r="E20" s="73">
        <v>-278457.88</v>
      </c>
      <c r="F20" s="73">
        <v>3155322.76</v>
      </c>
    </row>
    <row r="21" spans="1:6" ht="48" customHeight="1">
      <c r="A21" s="35" t="s">
        <v>260</v>
      </c>
      <c r="B21" s="4" t="s">
        <v>133</v>
      </c>
      <c r="C21" s="4">
        <v>200</v>
      </c>
      <c r="D21" s="62">
        <v>6597461.08</v>
      </c>
      <c r="E21" s="73">
        <v>-635437.15</v>
      </c>
      <c r="F21" s="73">
        <v>5213429.22</v>
      </c>
    </row>
    <row r="22" spans="1:6" ht="48" customHeight="1">
      <c r="A22" s="35" t="s">
        <v>260</v>
      </c>
      <c r="B22" s="4" t="s">
        <v>459</v>
      </c>
      <c r="C22" s="4">
        <v>200</v>
      </c>
      <c r="D22" s="62">
        <v>1660269.56</v>
      </c>
      <c r="E22" s="73"/>
      <c r="F22" s="73">
        <v>1660269.56</v>
      </c>
    </row>
    <row r="23" spans="1:6" ht="48.75" customHeight="1">
      <c r="A23" s="35" t="s">
        <v>41</v>
      </c>
      <c r="B23" s="4" t="s">
        <v>133</v>
      </c>
      <c r="C23" s="4">
        <v>600</v>
      </c>
      <c r="D23" s="62">
        <v>10633714</v>
      </c>
      <c r="E23" s="73">
        <v>-213850.15</v>
      </c>
      <c r="F23" s="73">
        <v>8824592.41</v>
      </c>
    </row>
    <row r="24" spans="1:6" ht="48" customHeight="1">
      <c r="A24" s="35" t="s">
        <v>41</v>
      </c>
      <c r="B24" s="4" t="s">
        <v>459</v>
      </c>
      <c r="C24" s="4">
        <v>600</v>
      </c>
      <c r="D24" s="62">
        <v>3192225.07</v>
      </c>
      <c r="E24" s="73"/>
      <c r="F24" s="73">
        <v>3192225.07</v>
      </c>
    </row>
    <row r="25" spans="1:6" ht="32.25" customHeight="1">
      <c r="A25" s="35" t="s">
        <v>523</v>
      </c>
      <c r="B25" s="4" t="s">
        <v>133</v>
      </c>
      <c r="C25" s="4">
        <v>800</v>
      </c>
      <c r="D25" s="62">
        <v>54482.59</v>
      </c>
      <c r="E25" s="73">
        <v>-12320.81</v>
      </c>
      <c r="F25" s="73">
        <v>42161.78</v>
      </c>
    </row>
    <row r="26" spans="1:6" ht="48.75" customHeight="1">
      <c r="A26" s="35" t="s">
        <v>343</v>
      </c>
      <c r="B26" s="4" t="s">
        <v>40</v>
      </c>
      <c r="C26" s="4">
        <v>200</v>
      </c>
      <c r="D26" s="62">
        <v>173527</v>
      </c>
      <c r="E26" s="73">
        <v>-6115</v>
      </c>
      <c r="F26" s="73">
        <v>113259</v>
      </c>
    </row>
    <row r="27" spans="1:6" ht="46.5" customHeight="1">
      <c r="A27" s="35" t="s">
        <v>42</v>
      </c>
      <c r="B27" s="4" t="s">
        <v>40</v>
      </c>
      <c r="C27" s="4">
        <v>600</v>
      </c>
      <c r="D27" s="62">
        <f>141239+18002</f>
        <v>159241</v>
      </c>
      <c r="E27" s="73">
        <v>-19978</v>
      </c>
      <c r="F27" s="73">
        <v>81321</v>
      </c>
    </row>
    <row r="28" spans="1:6" ht="46.5" customHeight="1">
      <c r="A28" s="35" t="s">
        <v>422</v>
      </c>
      <c r="B28" s="4" t="s">
        <v>329</v>
      </c>
      <c r="C28" s="4">
        <v>200</v>
      </c>
      <c r="D28" s="62">
        <v>91470</v>
      </c>
      <c r="E28" s="73"/>
      <c r="F28" s="73">
        <v>91470</v>
      </c>
    </row>
    <row r="29" spans="1:6" ht="64.5" customHeight="1">
      <c r="A29" s="35" t="s">
        <v>21</v>
      </c>
      <c r="B29" s="4" t="s">
        <v>329</v>
      </c>
      <c r="C29" s="4">
        <v>600</v>
      </c>
      <c r="D29" s="62">
        <v>74280</v>
      </c>
      <c r="E29" s="73"/>
      <c r="F29" s="73">
        <v>74280</v>
      </c>
    </row>
    <row r="30" spans="1:6" ht="48.75" customHeight="1">
      <c r="A30" s="41" t="s">
        <v>298</v>
      </c>
      <c r="B30" s="5" t="s">
        <v>109</v>
      </c>
      <c r="C30" s="5">
        <v>200</v>
      </c>
      <c r="D30" s="62">
        <v>2254057.79</v>
      </c>
      <c r="E30" s="74"/>
      <c r="F30" s="73">
        <v>2254057.79</v>
      </c>
    </row>
    <row r="31" spans="1:6" ht="158.25" customHeight="1">
      <c r="A31" s="35" t="s">
        <v>300</v>
      </c>
      <c r="B31" s="4" t="s">
        <v>132</v>
      </c>
      <c r="C31" s="4">
        <v>100</v>
      </c>
      <c r="D31" s="62">
        <v>13446456</v>
      </c>
      <c r="E31" s="73"/>
      <c r="F31" s="73">
        <v>13446456</v>
      </c>
    </row>
    <row r="32" spans="1:6" ht="126" customHeight="1">
      <c r="A32" s="35" t="s">
        <v>0</v>
      </c>
      <c r="B32" s="4" t="s">
        <v>132</v>
      </c>
      <c r="C32" s="4">
        <v>200</v>
      </c>
      <c r="D32" s="65">
        <v>205434</v>
      </c>
      <c r="E32" s="73"/>
      <c r="F32" s="73">
        <v>205434</v>
      </c>
    </row>
    <row r="33" spans="1:6" ht="141.75" customHeight="1">
      <c r="A33" s="35" t="s">
        <v>131</v>
      </c>
      <c r="B33" s="4" t="s">
        <v>132</v>
      </c>
      <c r="C33" s="4">
        <v>600</v>
      </c>
      <c r="D33" s="63">
        <v>18035175.08</v>
      </c>
      <c r="E33" s="73"/>
      <c r="F33" s="73">
        <v>18035175.08</v>
      </c>
    </row>
    <row r="34" spans="1:6" ht="49.5" customHeight="1">
      <c r="A34" s="40" t="s">
        <v>158</v>
      </c>
      <c r="B34" s="4" t="s">
        <v>112</v>
      </c>
      <c r="C34" s="4">
        <v>600</v>
      </c>
      <c r="D34" s="63">
        <v>2842105.26</v>
      </c>
      <c r="E34" s="63"/>
      <c r="F34" s="73">
        <v>2842105.26</v>
      </c>
    </row>
    <row r="35" spans="1:6" ht="31.5" customHeight="1">
      <c r="A35" s="34" t="s">
        <v>201</v>
      </c>
      <c r="B35" s="24" t="s">
        <v>202</v>
      </c>
      <c r="C35" s="24"/>
      <c r="D35" s="64">
        <f>SUM(D36:D41)</f>
        <v>4477511.11</v>
      </c>
      <c r="E35" s="64">
        <f>SUM(E36:E41)</f>
        <v>-6944.47</v>
      </c>
      <c r="F35" s="75">
        <f>SUM(F36:F41)</f>
        <v>4328317.76</v>
      </c>
    </row>
    <row r="36" spans="1:6" ht="48" customHeight="1">
      <c r="A36" s="35" t="s">
        <v>269</v>
      </c>
      <c r="B36" s="4" t="s">
        <v>3</v>
      </c>
      <c r="C36" s="4">
        <v>600</v>
      </c>
      <c r="D36" s="62">
        <v>3481412.02</v>
      </c>
      <c r="E36" s="73">
        <v>4476.03</v>
      </c>
      <c r="F36" s="73">
        <v>3355762.17</v>
      </c>
    </row>
    <row r="37" spans="1:6" ht="60.75" customHeight="1">
      <c r="A37" s="35" t="s">
        <v>315</v>
      </c>
      <c r="B37" s="4" t="s">
        <v>460</v>
      </c>
      <c r="C37" s="4">
        <v>600</v>
      </c>
      <c r="D37" s="62">
        <v>141496.67</v>
      </c>
      <c r="E37" s="73"/>
      <c r="F37" s="73">
        <v>141496.67</v>
      </c>
    </row>
    <row r="38" spans="1:6" ht="47.25" customHeight="1">
      <c r="A38" s="35" t="s">
        <v>425</v>
      </c>
      <c r="B38" s="4" t="s">
        <v>471</v>
      </c>
      <c r="C38" s="4">
        <v>600</v>
      </c>
      <c r="D38" s="62">
        <v>32200</v>
      </c>
      <c r="E38" s="73">
        <v>-11420.5</v>
      </c>
      <c r="F38" s="73">
        <v>8656.5</v>
      </c>
    </row>
    <row r="39" spans="1:6" ht="60.75" customHeight="1">
      <c r="A39" s="35" t="s">
        <v>509</v>
      </c>
      <c r="B39" s="4" t="s">
        <v>470</v>
      </c>
      <c r="C39" s="4">
        <v>600</v>
      </c>
      <c r="D39" s="62">
        <v>15540</v>
      </c>
      <c r="E39" s="73"/>
      <c r="F39" s="73">
        <v>15540</v>
      </c>
    </row>
    <row r="40" spans="1:6" ht="66" customHeight="1">
      <c r="A40" s="35" t="s">
        <v>212</v>
      </c>
      <c r="B40" s="4" t="s">
        <v>213</v>
      </c>
      <c r="C40" s="4">
        <v>600</v>
      </c>
      <c r="D40" s="62">
        <v>613215.44</v>
      </c>
      <c r="E40" s="73"/>
      <c r="F40" s="73">
        <v>613215.44</v>
      </c>
    </row>
    <row r="41" spans="1:6" ht="78.75" customHeight="1">
      <c r="A41" s="35" t="s">
        <v>2</v>
      </c>
      <c r="B41" s="4" t="s">
        <v>4</v>
      </c>
      <c r="C41" s="4">
        <v>600</v>
      </c>
      <c r="D41" s="62">
        <v>193646.98</v>
      </c>
      <c r="E41" s="73"/>
      <c r="F41" s="73">
        <v>193646.98</v>
      </c>
    </row>
    <row r="42" spans="1:6" ht="44.25" customHeight="1">
      <c r="A42" s="34" t="s">
        <v>281</v>
      </c>
      <c r="B42" s="24" t="s">
        <v>402</v>
      </c>
      <c r="C42" s="24"/>
      <c r="D42" s="64">
        <f>SUM(D43:D50)</f>
        <v>584986.74</v>
      </c>
      <c r="E42" s="64">
        <f>SUM(E43:E50)</f>
        <v>-94266.37000000001</v>
      </c>
      <c r="F42" s="75">
        <f>SUM(F43:F50)</f>
        <v>490720.37</v>
      </c>
    </row>
    <row r="43" spans="1:6" ht="65.25" customHeight="1">
      <c r="A43" s="35" t="s">
        <v>110</v>
      </c>
      <c r="B43" s="4" t="s">
        <v>274</v>
      </c>
      <c r="C43" s="4">
        <v>100</v>
      </c>
      <c r="D43" s="62">
        <v>3900</v>
      </c>
      <c r="E43" s="73"/>
      <c r="F43" s="73">
        <v>3900</v>
      </c>
    </row>
    <row r="44" spans="1:6" ht="46.5" customHeight="1">
      <c r="A44" s="35" t="s">
        <v>275</v>
      </c>
      <c r="B44" s="4" t="s">
        <v>274</v>
      </c>
      <c r="C44" s="4">
        <v>200</v>
      </c>
      <c r="D44" s="62">
        <v>168660</v>
      </c>
      <c r="E44" s="73">
        <v>-33326</v>
      </c>
      <c r="F44" s="73">
        <v>135334</v>
      </c>
    </row>
    <row r="45" spans="1:6" ht="46.5" customHeight="1">
      <c r="A45" s="35" t="s">
        <v>403</v>
      </c>
      <c r="B45" s="4" t="s">
        <v>274</v>
      </c>
      <c r="C45" s="4">
        <v>600</v>
      </c>
      <c r="D45" s="62">
        <v>100900</v>
      </c>
      <c r="E45" s="73">
        <v>-46187.5</v>
      </c>
      <c r="F45" s="73">
        <v>54712.5</v>
      </c>
    </row>
    <row r="46" spans="1:6" ht="77.25" customHeight="1">
      <c r="A46" s="53" t="s">
        <v>111</v>
      </c>
      <c r="B46" s="4" t="s">
        <v>167</v>
      </c>
      <c r="C46" s="4">
        <v>100</v>
      </c>
      <c r="D46" s="62">
        <v>47789.24</v>
      </c>
      <c r="E46" s="73">
        <v>-9.6</v>
      </c>
      <c r="F46" s="73">
        <v>47779.64</v>
      </c>
    </row>
    <row r="47" spans="1:6" ht="49.5" customHeight="1">
      <c r="A47" s="53" t="s">
        <v>224</v>
      </c>
      <c r="B47" s="4" t="s">
        <v>167</v>
      </c>
      <c r="C47" s="4">
        <v>600</v>
      </c>
      <c r="D47" s="62">
        <v>31248</v>
      </c>
      <c r="E47" s="73">
        <v>-7503.27</v>
      </c>
      <c r="F47" s="73">
        <v>23744.73</v>
      </c>
    </row>
    <row r="48" spans="1:6" ht="50.25" customHeight="1">
      <c r="A48" s="35" t="s">
        <v>225</v>
      </c>
      <c r="B48" s="7" t="s">
        <v>262</v>
      </c>
      <c r="C48" s="4">
        <v>600</v>
      </c>
      <c r="D48" s="62">
        <v>24000</v>
      </c>
      <c r="E48" s="73"/>
      <c r="F48" s="73">
        <v>24000</v>
      </c>
    </row>
    <row r="49" spans="1:6" ht="47.25" customHeight="1">
      <c r="A49" s="54" t="s">
        <v>226</v>
      </c>
      <c r="B49" s="4" t="s">
        <v>263</v>
      </c>
      <c r="C49" s="4">
        <v>600</v>
      </c>
      <c r="D49" s="62">
        <v>20000</v>
      </c>
      <c r="E49" s="73">
        <v>-7240</v>
      </c>
      <c r="F49" s="73">
        <v>12760</v>
      </c>
    </row>
    <row r="50" spans="1:6" ht="64.5" customHeight="1">
      <c r="A50" s="58" t="s">
        <v>134</v>
      </c>
      <c r="B50" s="4" t="s">
        <v>404</v>
      </c>
      <c r="C50" s="4">
        <v>600</v>
      </c>
      <c r="D50" s="62">
        <v>188489.5</v>
      </c>
      <c r="E50" s="73"/>
      <c r="F50" s="73">
        <v>188489.5</v>
      </c>
    </row>
    <row r="51" spans="1:6" ht="18" customHeight="1">
      <c r="A51" s="34" t="s">
        <v>237</v>
      </c>
      <c r="B51" s="24" t="s">
        <v>238</v>
      </c>
      <c r="C51" s="24"/>
      <c r="D51" s="64">
        <f>SUM(D52:D56)</f>
        <v>817400</v>
      </c>
      <c r="E51" s="64">
        <f>SUM(E52:E56)</f>
        <v>0</v>
      </c>
      <c r="F51" s="75">
        <f>SUM(F52:F56)</f>
        <v>817400</v>
      </c>
    </row>
    <row r="52" spans="1:6" ht="32.25" customHeight="1">
      <c r="A52" s="35" t="s">
        <v>166</v>
      </c>
      <c r="B52" s="4" t="s">
        <v>168</v>
      </c>
      <c r="C52" s="4">
        <v>200</v>
      </c>
      <c r="D52" s="62">
        <f>57500+630</f>
        <v>58130</v>
      </c>
      <c r="E52" s="73"/>
      <c r="F52" s="73">
        <v>58130</v>
      </c>
    </row>
    <row r="53" spans="1:6" ht="32.25" customHeight="1">
      <c r="A53" s="35" t="s">
        <v>66</v>
      </c>
      <c r="B53" s="4" t="s">
        <v>168</v>
      </c>
      <c r="C53" s="4">
        <v>600</v>
      </c>
      <c r="D53" s="62">
        <v>142500</v>
      </c>
      <c r="E53" s="73"/>
      <c r="F53" s="73">
        <v>142500</v>
      </c>
    </row>
    <row r="54" spans="1:6" ht="46.5" customHeight="1">
      <c r="A54" s="35" t="s">
        <v>169</v>
      </c>
      <c r="B54" s="4" t="s">
        <v>170</v>
      </c>
      <c r="C54" s="4">
        <v>200</v>
      </c>
      <c r="D54" s="62">
        <v>23100</v>
      </c>
      <c r="E54" s="73"/>
      <c r="F54" s="73">
        <v>23100</v>
      </c>
    </row>
    <row r="55" spans="1:6" ht="31.5" customHeight="1">
      <c r="A55" s="35" t="s">
        <v>77</v>
      </c>
      <c r="B55" s="4" t="s">
        <v>78</v>
      </c>
      <c r="C55" s="4">
        <v>200</v>
      </c>
      <c r="D55" s="62">
        <f>46200+46200+11550</f>
        <v>103950</v>
      </c>
      <c r="E55" s="73"/>
      <c r="F55" s="73">
        <v>103950</v>
      </c>
    </row>
    <row r="56" spans="1:6" ht="48.75" customHeight="1">
      <c r="A56" s="35" t="s">
        <v>409</v>
      </c>
      <c r="B56" s="4" t="s">
        <v>78</v>
      </c>
      <c r="C56" s="4">
        <v>600</v>
      </c>
      <c r="D56" s="62">
        <f>247800+254100-630-11550</f>
        <v>489720</v>
      </c>
      <c r="E56" s="73"/>
      <c r="F56" s="73">
        <v>489720</v>
      </c>
    </row>
    <row r="57" spans="1:6" ht="46.5" customHeight="1">
      <c r="A57" s="34" t="s">
        <v>239</v>
      </c>
      <c r="B57" s="24" t="s">
        <v>240</v>
      </c>
      <c r="C57" s="24"/>
      <c r="D57" s="64">
        <f>SUM(D58:D61)</f>
        <v>584899.9</v>
      </c>
      <c r="E57" s="64">
        <f>SUM(E58:E61)</f>
        <v>-49629.7</v>
      </c>
      <c r="F57" s="75">
        <f>SUM(F58:F61)</f>
        <v>535270.2</v>
      </c>
    </row>
    <row r="58" spans="1:6" ht="47.25" customHeight="1">
      <c r="A58" s="35" t="s">
        <v>80</v>
      </c>
      <c r="B58" s="4" t="s">
        <v>81</v>
      </c>
      <c r="C58" s="4">
        <v>200</v>
      </c>
      <c r="D58" s="62">
        <v>51375.19</v>
      </c>
      <c r="E58" s="73"/>
      <c r="F58" s="73">
        <v>51375.19</v>
      </c>
    </row>
    <row r="59" spans="1:6" ht="47.25" customHeight="1">
      <c r="A59" s="35" t="s">
        <v>406</v>
      </c>
      <c r="B59" s="4" t="s">
        <v>81</v>
      </c>
      <c r="C59" s="4">
        <v>600</v>
      </c>
      <c r="D59" s="62">
        <v>202924.71</v>
      </c>
      <c r="E59" s="73">
        <v>-6557.66</v>
      </c>
      <c r="F59" s="73">
        <v>196367.05</v>
      </c>
    </row>
    <row r="60" spans="1:6" ht="31.5" customHeight="1">
      <c r="A60" s="35" t="s">
        <v>410</v>
      </c>
      <c r="B60" s="4" t="s">
        <v>411</v>
      </c>
      <c r="C60" s="4">
        <v>300</v>
      </c>
      <c r="D60" s="62">
        <v>20600</v>
      </c>
      <c r="E60" s="73"/>
      <c r="F60" s="73">
        <v>20600</v>
      </c>
    </row>
    <row r="61" spans="1:6" ht="78.75" customHeight="1">
      <c r="A61" s="36" t="s">
        <v>518</v>
      </c>
      <c r="B61" s="30" t="s">
        <v>519</v>
      </c>
      <c r="C61" s="4">
        <v>600</v>
      </c>
      <c r="D61" s="63">
        <v>310000</v>
      </c>
      <c r="E61" s="73">
        <v>-43072.04</v>
      </c>
      <c r="F61" s="73">
        <v>266927.96</v>
      </c>
    </row>
    <row r="62" spans="1:6" ht="31.5" customHeight="1">
      <c r="A62" s="34" t="s">
        <v>241</v>
      </c>
      <c r="B62" s="24" t="s">
        <v>242</v>
      </c>
      <c r="C62" s="24"/>
      <c r="D62" s="75">
        <f>SUM(D63:D69)</f>
        <v>199180</v>
      </c>
      <c r="E62" s="75">
        <f>SUM(E63:E69)</f>
        <v>-46639.8</v>
      </c>
      <c r="F62" s="75">
        <f>SUM(F63:F69)</f>
        <v>152540.2</v>
      </c>
    </row>
    <row r="63" spans="1:6" ht="63.75" customHeight="1">
      <c r="A63" s="35" t="s">
        <v>361</v>
      </c>
      <c r="B63" s="4" t="s">
        <v>362</v>
      </c>
      <c r="C63" s="4">
        <v>600</v>
      </c>
      <c r="D63" s="62">
        <f>17000-6000</f>
        <v>11000</v>
      </c>
      <c r="E63" s="73">
        <v>-150</v>
      </c>
      <c r="F63" s="73">
        <v>10850</v>
      </c>
    </row>
    <row r="64" spans="1:6" ht="48" customHeight="1">
      <c r="A64" s="35" t="s">
        <v>363</v>
      </c>
      <c r="B64" s="4" t="s">
        <v>364</v>
      </c>
      <c r="C64" s="4">
        <v>600</v>
      </c>
      <c r="D64" s="63">
        <f>95300-10000-13060</f>
        <v>72240</v>
      </c>
      <c r="E64" s="73">
        <v>-23695</v>
      </c>
      <c r="F64" s="73">
        <v>48545</v>
      </c>
    </row>
    <row r="65" spans="1:6" ht="48" customHeight="1">
      <c r="A65" s="35" t="s">
        <v>197</v>
      </c>
      <c r="B65" s="4" t="s">
        <v>198</v>
      </c>
      <c r="C65" s="4">
        <v>600</v>
      </c>
      <c r="D65" s="63">
        <f>20300-9000</f>
        <v>11300</v>
      </c>
      <c r="E65" s="73">
        <v>-5054.8</v>
      </c>
      <c r="F65" s="73">
        <v>6245.2</v>
      </c>
    </row>
    <row r="66" spans="1:6" ht="63.75" customHeight="1">
      <c r="A66" s="35" t="s">
        <v>203</v>
      </c>
      <c r="B66" s="4" t="s">
        <v>365</v>
      </c>
      <c r="C66" s="4">
        <v>600</v>
      </c>
      <c r="D66" s="63">
        <v>16500</v>
      </c>
      <c r="E66" s="73">
        <v>-6955</v>
      </c>
      <c r="F66" s="73">
        <v>9545</v>
      </c>
    </row>
    <row r="67" spans="1:6" ht="47.25" customHeight="1">
      <c r="A67" s="35" t="s">
        <v>127</v>
      </c>
      <c r="B67" s="4" t="s">
        <v>16</v>
      </c>
      <c r="C67" s="4">
        <v>600</v>
      </c>
      <c r="D67" s="63">
        <f>13000</f>
        <v>13000</v>
      </c>
      <c r="E67" s="73">
        <v>-1000</v>
      </c>
      <c r="F67" s="73">
        <v>12000</v>
      </c>
    </row>
    <row r="68" spans="1:6" ht="47.25" customHeight="1">
      <c r="A68" s="35" t="s">
        <v>429</v>
      </c>
      <c r="B68" s="4" t="s">
        <v>359</v>
      </c>
      <c r="C68" s="4">
        <v>200</v>
      </c>
      <c r="D68" s="63"/>
      <c r="E68" s="73">
        <v>4400</v>
      </c>
      <c r="F68" s="73">
        <v>4400</v>
      </c>
    </row>
    <row r="69" spans="1:6" ht="32.25" customHeight="1">
      <c r="A69" s="35" t="s">
        <v>358</v>
      </c>
      <c r="B69" s="4" t="s">
        <v>359</v>
      </c>
      <c r="C69" s="4">
        <v>600</v>
      </c>
      <c r="D69" s="63">
        <v>75140</v>
      </c>
      <c r="E69" s="73">
        <v>-14185</v>
      </c>
      <c r="F69" s="73">
        <v>60955</v>
      </c>
    </row>
    <row r="70" spans="1:6" ht="32.25" customHeight="1">
      <c r="A70" s="34" t="s">
        <v>243</v>
      </c>
      <c r="B70" s="24" t="s">
        <v>244</v>
      </c>
      <c r="C70" s="24"/>
      <c r="D70" s="75">
        <f>SUM(D71:D77)</f>
        <v>3034973.91</v>
      </c>
      <c r="E70" s="75">
        <f>SUM(E71:E77)</f>
        <v>-482341.31</v>
      </c>
      <c r="F70" s="75">
        <f>SUM(F71:F77)</f>
        <v>2146522.6</v>
      </c>
    </row>
    <row r="71" spans="1:6" ht="79.5" customHeight="1">
      <c r="A71" s="35" t="s">
        <v>506</v>
      </c>
      <c r="B71" s="4" t="s">
        <v>505</v>
      </c>
      <c r="C71" s="4">
        <v>200</v>
      </c>
      <c r="D71" s="62">
        <v>34714</v>
      </c>
      <c r="E71" s="73"/>
      <c r="F71" s="73">
        <v>34714</v>
      </c>
    </row>
    <row r="72" spans="1:6" ht="95.25" customHeight="1">
      <c r="A72" s="35" t="s">
        <v>468</v>
      </c>
      <c r="B72" s="4" t="s">
        <v>360</v>
      </c>
      <c r="C72" s="4">
        <v>200</v>
      </c>
      <c r="D72" s="62">
        <v>280550</v>
      </c>
      <c r="E72" s="73"/>
      <c r="F72" s="73">
        <v>280550</v>
      </c>
    </row>
    <row r="73" spans="1:6" ht="61.5" customHeight="1">
      <c r="A73" s="35" t="s">
        <v>494</v>
      </c>
      <c r="B73" s="4" t="s">
        <v>495</v>
      </c>
      <c r="C73" s="4">
        <v>300</v>
      </c>
      <c r="D73" s="62">
        <v>873329.91</v>
      </c>
      <c r="E73" s="73">
        <v>-190831.31</v>
      </c>
      <c r="F73" s="73">
        <v>682498.6</v>
      </c>
    </row>
    <row r="74" spans="1:6" ht="61.5" customHeight="1">
      <c r="A74" s="35" t="s">
        <v>122</v>
      </c>
      <c r="B74" s="4" t="s">
        <v>330</v>
      </c>
      <c r="C74" s="4">
        <v>200</v>
      </c>
      <c r="D74" s="62">
        <v>100440</v>
      </c>
      <c r="E74" s="73"/>
      <c r="F74" s="73">
        <v>100440</v>
      </c>
    </row>
    <row r="75" spans="1:6" ht="62.25" customHeight="1">
      <c r="A75" s="35" t="s">
        <v>446</v>
      </c>
      <c r="B75" s="4" t="s">
        <v>1</v>
      </c>
      <c r="C75" s="4">
        <v>200</v>
      </c>
      <c r="D75" s="62">
        <v>367000</v>
      </c>
      <c r="E75" s="73">
        <v>-77620</v>
      </c>
      <c r="F75" s="73">
        <v>208920</v>
      </c>
    </row>
    <row r="76" spans="1:6" ht="80.25" customHeight="1">
      <c r="A76" s="35" t="s">
        <v>276</v>
      </c>
      <c r="B76" s="4" t="s">
        <v>330</v>
      </c>
      <c r="C76" s="4">
        <v>600</v>
      </c>
      <c r="D76" s="62">
        <v>348240</v>
      </c>
      <c r="E76" s="73"/>
      <c r="F76" s="73">
        <v>348240</v>
      </c>
    </row>
    <row r="77" spans="1:6" ht="62.25" customHeight="1">
      <c r="A77" s="35" t="s">
        <v>130</v>
      </c>
      <c r="B77" s="4" t="s">
        <v>1</v>
      </c>
      <c r="C77" s="4">
        <v>600</v>
      </c>
      <c r="D77" s="62">
        <v>1030700</v>
      </c>
      <c r="E77" s="73">
        <v>-213890</v>
      </c>
      <c r="F77" s="73">
        <v>491160</v>
      </c>
    </row>
    <row r="78" spans="1:6" ht="33" customHeight="1">
      <c r="A78" s="34" t="s">
        <v>138</v>
      </c>
      <c r="B78" s="24" t="s">
        <v>139</v>
      </c>
      <c r="C78" s="24"/>
      <c r="D78" s="75">
        <f>SUM(D79:D82)</f>
        <v>3647458.93</v>
      </c>
      <c r="E78" s="75">
        <f>SUM(E80:E82)</f>
        <v>-64338.32</v>
      </c>
      <c r="F78" s="75">
        <f>SUM(F79:F82)</f>
        <v>3531641.46</v>
      </c>
    </row>
    <row r="79" spans="1:6" ht="79.5" customHeight="1">
      <c r="A79" s="35" t="s">
        <v>321</v>
      </c>
      <c r="B79" s="4" t="s">
        <v>107</v>
      </c>
      <c r="C79" s="4">
        <v>100</v>
      </c>
      <c r="D79" s="74">
        <v>2805700.67</v>
      </c>
      <c r="E79" s="73">
        <v>-9096.15</v>
      </c>
      <c r="F79" s="73">
        <v>2796604.52</v>
      </c>
    </row>
    <row r="80" spans="1:6" ht="48.75" customHeight="1">
      <c r="A80" s="35" t="s">
        <v>322</v>
      </c>
      <c r="B80" s="4" t="s">
        <v>107</v>
      </c>
      <c r="C80" s="4">
        <v>200</v>
      </c>
      <c r="D80" s="62">
        <v>748639.33</v>
      </c>
      <c r="E80" s="73">
        <v>-63741.12</v>
      </c>
      <c r="F80" s="73">
        <v>642515.21</v>
      </c>
    </row>
    <row r="81" spans="1:6" ht="48.75" customHeight="1">
      <c r="A81" s="35" t="s">
        <v>322</v>
      </c>
      <c r="B81" s="4" t="s">
        <v>457</v>
      </c>
      <c r="C81" s="4">
        <v>200</v>
      </c>
      <c r="D81" s="62">
        <v>79018.93</v>
      </c>
      <c r="E81" s="73"/>
      <c r="F81" s="73">
        <v>79018.93</v>
      </c>
    </row>
    <row r="82" spans="1:6" ht="47.25" customHeight="1">
      <c r="A82" s="35" t="s">
        <v>20</v>
      </c>
      <c r="B82" s="4" t="s">
        <v>107</v>
      </c>
      <c r="C82" s="4">
        <v>800</v>
      </c>
      <c r="D82" s="62">
        <v>14100</v>
      </c>
      <c r="E82" s="73">
        <v>-597.2</v>
      </c>
      <c r="F82" s="73">
        <v>13502.8</v>
      </c>
    </row>
    <row r="83" spans="1:6" s="15" customFormat="1" ht="39" customHeight="1">
      <c r="A83" s="13" t="s">
        <v>417</v>
      </c>
      <c r="B83" s="14" t="s">
        <v>344</v>
      </c>
      <c r="C83" s="14"/>
      <c r="D83" s="76">
        <f>D84+D91+D103+D112+D117</f>
        <v>39383335.24000001</v>
      </c>
      <c r="E83" s="76">
        <f>E84+E91+E103+E112+E117</f>
        <v>-358641.55</v>
      </c>
      <c r="F83" s="76">
        <f>F84+F91+F103+F112+F117</f>
        <v>38254875.07</v>
      </c>
    </row>
    <row r="84" spans="1:6" s="15" customFormat="1" ht="63" customHeight="1">
      <c r="A84" s="37" t="s">
        <v>204</v>
      </c>
      <c r="B84" s="24" t="s">
        <v>205</v>
      </c>
      <c r="C84" s="24"/>
      <c r="D84" s="72">
        <f>SUM(D85:D90)</f>
        <v>7687651.170000001</v>
      </c>
      <c r="E84" s="72">
        <f>SUM(E85:E90)</f>
        <v>-153094.68</v>
      </c>
      <c r="F84" s="72">
        <f>SUM(F85:F90)</f>
        <v>7183903.670000001</v>
      </c>
    </row>
    <row r="85" spans="1:6" ht="64.5" customHeight="1">
      <c r="A85" s="38" t="s">
        <v>114</v>
      </c>
      <c r="B85" s="4" t="s">
        <v>345</v>
      </c>
      <c r="C85" s="4">
        <v>600</v>
      </c>
      <c r="D85" s="62">
        <v>5773758.66</v>
      </c>
      <c r="E85" s="73">
        <v>-150436.68</v>
      </c>
      <c r="F85" s="73">
        <v>5291213.16</v>
      </c>
    </row>
    <row r="86" spans="1:6" ht="64.5" customHeight="1">
      <c r="A86" s="38" t="s">
        <v>114</v>
      </c>
      <c r="B86" s="4" t="s">
        <v>461</v>
      </c>
      <c r="C86" s="4">
        <v>600</v>
      </c>
      <c r="D86" s="62">
        <v>625427.81</v>
      </c>
      <c r="E86" s="73"/>
      <c r="F86" s="73">
        <v>625427.81</v>
      </c>
    </row>
    <row r="87" spans="1:6" ht="48.75" customHeight="1">
      <c r="A87" s="35" t="s">
        <v>425</v>
      </c>
      <c r="B87" s="4" t="s">
        <v>469</v>
      </c>
      <c r="C87" s="4">
        <v>600</v>
      </c>
      <c r="D87" s="62">
        <v>29700</v>
      </c>
      <c r="E87" s="73">
        <v>-2658</v>
      </c>
      <c r="F87" s="73">
        <v>8498</v>
      </c>
    </row>
    <row r="88" spans="1:6" ht="63">
      <c r="A88" s="35" t="s">
        <v>424</v>
      </c>
      <c r="B88" s="4" t="s">
        <v>250</v>
      </c>
      <c r="C88" s="4">
        <v>600</v>
      </c>
      <c r="D88" s="62">
        <v>46091.7</v>
      </c>
      <c r="E88" s="73"/>
      <c r="F88" s="73">
        <v>46091.7</v>
      </c>
    </row>
    <row r="89" spans="1:6" ht="63" customHeight="1">
      <c r="A89" s="35" t="s">
        <v>171</v>
      </c>
      <c r="B89" s="4" t="s">
        <v>346</v>
      </c>
      <c r="C89" s="4">
        <v>600</v>
      </c>
      <c r="D89" s="62">
        <v>60634</v>
      </c>
      <c r="E89" s="73"/>
      <c r="F89" s="73">
        <v>60634</v>
      </c>
    </row>
    <row r="90" spans="1:6" ht="79.5" customHeight="1">
      <c r="A90" s="35" t="s">
        <v>157</v>
      </c>
      <c r="B90" s="4" t="s">
        <v>477</v>
      </c>
      <c r="C90" s="4">
        <v>600</v>
      </c>
      <c r="D90" s="62">
        <v>1152039</v>
      </c>
      <c r="E90" s="73"/>
      <c r="F90" s="73">
        <v>1152039</v>
      </c>
    </row>
    <row r="91" spans="1:6" ht="30" customHeight="1">
      <c r="A91" s="34" t="s">
        <v>206</v>
      </c>
      <c r="B91" s="24" t="s">
        <v>207</v>
      </c>
      <c r="C91" s="24"/>
      <c r="D91" s="75">
        <f>SUM(D92:D102)</f>
        <v>19639197</v>
      </c>
      <c r="E91" s="75">
        <f>SUM(E92:E102)</f>
        <v>0</v>
      </c>
      <c r="F91" s="75">
        <f>SUM(F92:F102)</f>
        <v>19639197</v>
      </c>
    </row>
    <row r="92" spans="1:6" ht="80.25" customHeight="1">
      <c r="A92" s="38" t="s">
        <v>142</v>
      </c>
      <c r="B92" s="4" t="s">
        <v>154</v>
      </c>
      <c r="C92" s="4">
        <v>600</v>
      </c>
      <c r="D92" s="62">
        <v>9354360</v>
      </c>
      <c r="E92" s="73"/>
      <c r="F92" s="73">
        <v>9354360</v>
      </c>
    </row>
    <row r="93" spans="1:6" ht="93.75" customHeight="1">
      <c r="A93" s="49" t="s">
        <v>493</v>
      </c>
      <c r="B93" s="4" t="s">
        <v>331</v>
      </c>
      <c r="C93" s="4">
        <v>600</v>
      </c>
      <c r="D93" s="62">
        <v>38000</v>
      </c>
      <c r="E93" s="73"/>
      <c r="F93" s="73">
        <v>38000</v>
      </c>
    </row>
    <row r="94" spans="1:6" ht="79.5" customHeight="1">
      <c r="A94" s="38" t="s">
        <v>144</v>
      </c>
      <c r="B94" s="4" t="s">
        <v>143</v>
      </c>
      <c r="C94" s="4">
        <v>600</v>
      </c>
      <c r="D94" s="62">
        <v>968300</v>
      </c>
      <c r="E94" s="73"/>
      <c r="F94" s="73">
        <v>968300</v>
      </c>
    </row>
    <row r="95" spans="1:6" ht="111.75" customHeight="1">
      <c r="A95" s="38" t="s">
        <v>500</v>
      </c>
      <c r="B95" s="4" t="s">
        <v>313</v>
      </c>
      <c r="C95" s="4">
        <v>600</v>
      </c>
      <c r="D95" s="62">
        <v>16700</v>
      </c>
      <c r="E95" s="73"/>
      <c r="F95" s="73">
        <v>16700</v>
      </c>
    </row>
    <row r="96" spans="1:6" ht="93.75" customHeight="1">
      <c r="A96" s="38" t="s">
        <v>442</v>
      </c>
      <c r="B96" s="4" t="s">
        <v>145</v>
      </c>
      <c r="C96" s="4">
        <v>600</v>
      </c>
      <c r="D96" s="62">
        <v>2112000</v>
      </c>
      <c r="E96" s="73"/>
      <c r="F96" s="73">
        <v>2112000</v>
      </c>
    </row>
    <row r="97" spans="1:6" ht="111" customHeight="1">
      <c r="A97" s="38" t="s">
        <v>339</v>
      </c>
      <c r="B97" s="4" t="s">
        <v>314</v>
      </c>
      <c r="C97" s="4">
        <v>600</v>
      </c>
      <c r="D97" s="62">
        <v>40000</v>
      </c>
      <c r="E97" s="73"/>
      <c r="F97" s="73">
        <v>40000</v>
      </c>
    </row>
    <row r="98" spans="1:6" ht="93.75" customHeight="1">
      <c r="A98" s="38" t="s">
        <v>219</v>
      </c>
      <c r="B98" s="4" t="s">
        <v>443</v>
      </c>
      <c r="C98" s="4">
        <v>600</v>
      </c>
      <c r="D98" s="62">
        <v>1385850</v>
      </c>
      <c r="E98" s="73"/>
      <c r="F98" s="73">
        <v>1385850</v>
      </c>
    </row>
    <row r="99" spans="1:6" ht="109.5" customHeight="1">
      <c r="A99" s="38" t="s">
        <v>395</v>
      </c>
      <c r="B99" s="4" t="s">
        <v>5</v>
      </c>
      <c r="C99" s="4">
        <v>600</v>
      </c>
      <c r="D99" s="62">
        <v>33400</v>
      </c>
      <c r="E99" s="73"/>
      <c r="F99" s="73">
        <v>33400</v>
      </c>
    </row>
    <row r="100" spans="1:6" ht="82.5" customHeight="1">
      <c r="A100" s="38" t="s">
        <v>447</v>
      </c>
      <c r="B100" s="4" t="s">
        <v>444</v>
      </c>
      <c r="C100" s="4">
        <v>600</v>
      </c>
      <c r="D100" s="62">
        <v>2946424</v>
      </c>
      <c r="E100" s="73"/>
      <c r="F100" s="73">
        <v>2946424</v>
      </c>
    </row>
    <row r="101" spans="1:6" ht="95.25" customHeight="1">
      <c r="A101" s="38" t="s">
        <v>334</v>
      </c>
      <c r="B101" s="4" t="s">
        <v>137</v>
      </c>
      <c r="C101" s="4">
        <v>600</v>
      </c>
      <c r="D101" s="62">
        <v>73500</v>
      </c>
      <c r="E101" s="73"/>
      <c r="F101" s="73">
        <v>73500</v>
      </c>
    </row>
    <row r="102" spans="1:6" ht="82.5" customHeight="1">
      <c r="A102" s="38" t="s">
        <v>455</v>
      </c>
      <c r="B102" s="4" t="s">
        <v>456</v>
      </c>
      <c r="C102" s="4">
        <v>600</v>
      </c>
      <c r="D102" s="62">
        <v>2670663</v>
      </c>
      <c r="E102" s="73"/>
      <c r="F102" s="73">
        <v>2670663</v>
      </c>
    </row>
    <row r="103" spans="1:6" ht="32.25" customHeight="1">
      <c r="A103" s="39" t="s">
        <v>208</v>
      </c>
      <c r="B103" s="24" t="s">
        <v>209</v>
      </c>
      <c r="C103" s="24"/>
      <c r="D103" s="75">
        <f>SUM(D104:D111)</f>
        <v>8435296.870000001</v>
      </c>
      <c r="E103" s="75">
        <f>SUM(E104:E111)</f>
        <v>-71049.32</v>
      </c>
      <c r="F103" s="75">
        <f>SUM(F104:F111)</f>
        <v>8165738.9</v>
      </c>
    </row>
    <row r="104" spans="1:6" ht="96" customHeight="1">
      <c r="A104" s="38" t="s">
        <v>62</v>
      </c>
      <c r="B104" s="4" t="s">
        <v>153</v>
      </c>
      <c r="C104" s="4">
        <v>600</v>
      </c>
      <c r="D104" s="62">
        <v>3368156.67</v>
      </c>
      <c r="E104" s="73">
        <v>-100</v>
      </c>
      <c r="F104" s="73">
        <v>3368056.67</v>
      </c>
    </row>
    <row r="105" spans="1:6" ht="81.75" customHeight="1">
      <c r="A105" s="97" t="s">
        <v>254</v>
      </c>
      <c r="B105" s="4" t="s">
        <v>253</v>
      </c>
      <c r="C105" s="4">
        <v>600</v>
      </c>
      <c r="D105" s="62">
        <v>487005</v>
      </c>
      <c r="E105" s="73"/>
      <c r="F105" s="73">
        <v>487005</v>
      </c>
    </row>
    <row r="106" spans="1:6" ht="110.25" customHeight="1">
      <c r="A106" s="47" t="s">
        <v>510</v>
      </c>
      <c r="B106" s="98" t="s">
        <v>445</v>
      </c>
      <c r="C106" s="4">
        <v>600</v>
      </c>
      <c r="D106" s="62">
        <v>64500</v>
      </c>
      <c r="E106" s="73"/>
      <c r="F106" s="73">
        <v>64500</v>
      </c>
    </row>
    <row r="107" spans="1:6" ht="80.25" customHeight="1">
      <c r="A107" s="47" t="s">
        <v>18</v>
      </c>
      <c r="B107" s="48" t="s">
        <v>323</v>
      </c>
      <c r="C107" s="4">
        <v>600</v>
      </c>
      <c r="D107" s="62">
        <v>1742013</v>
      </c>
      <c r="E107" s="73">
        <v>-70949.32</v>
      </c>
      <c r="F107" s="73">
        <v>1472555.03</v>
      </c>
    </row>
    <row r="108" spans="1:6" ht="81" customHeight="1">
      <c r="A108" s="47" t="s">
        <v>141</v>
      </c>
      <c r="B108" s="48" t="s">
        <v>17</v>
      </c>
      <c r="C108" s="4">
        <v>600</v>
      </c>
      <c r="D108" s="62">
        <v>220495.2</v>
      </c>
      <c r="E108" s="73"/>
      <c r="F108" s="73">
        <v>220495.2</v>
      </c>
    </row>
    <row r="109" spans="1:6" ht="76.5" customHeight="1">
      <c r="A109" s="38" t="s">
        <v>455</v>
      </c>
      <c r="B109" s="4" t="s">
        <v>33</v>
      </c>
      <c r="C109" s="4">
        <v>600</v>
      </c>
      <c r="D109" s="62">
        <v>2384520</v>
      </c>
      <c r="E109" s="73"/>
      <c r="F109" s="73">
        <v>2384520</v>
      </c>
    </row>
    <row r="110" spans="1:6" ht="46.5" customHeight="1">
      <c r="A110" s="38" t="s">
        <v>407</v>
      </c>
      <c r="B110" s="4" t="s">
        <v>408</v>
      </c>
      <c r="C110" s="4">
        <v>600</v>
      </c>
      <c r="D110" s="62">
        <v>103507</v>
      </c>
      <c r="E110" s="73"/>
      <c r="F110" s="73">
        <v>103507</v>
      </c>
    </row>
    <row r="111" spans="1:6" ht="47.25" customHeight="1">
      <c r="A111" s="38" t="s">
        <v>355</v>
      </c>
      <c r="B111" s="4" t="s">
        <v>381</v>
      </c>
      <c r="C111" s="4">
        <v>600</v>
      </c>
      <c r="D111" s="62">
        <v>65100</v>
      </c>
      <c r="E111" s="73"/>
      <c r="F111" s="73">
        <v>65100</v>
      </c>
    </row>
    <row r="112" spans="1:6" ht="47.25" customHeight="1">
      <c r="A112" s="34" t="s">
        <v>210</v>
      </c>
      <c r="B112" s="24" t="s">
        <v>211</v>
      </c>
      <c r="C112" s="24"/>
      <c r="D112" s="75">
        <f>SUM(D113:D116)</f>
        <v>3032614.2</v>
      </c>
      <c r="E112" s="75">
        <f>SUM(E113:E116)</f>
        <v>-134497.55</v>
      </c>
      <c r="F112" s="75">
        <f>SUM(F113:F116)</f>
        <v>2677459.5</v>
      </c>
    </row>
    <row r="113" spans="1:6" ht="48" customHeight="1">
      <c r="A113" s="38" t="s">
        <v>63</v>
      </c>
      <c r="B113" s="4" t="s">
        <v>64</v>
      </c>
      <c r="C113" s="4">
        <v>600</v>
      </c>
      <c r="D113" s="62">
        <v>2025776</v>
      </c>
      <c r="E113" s="73">
        <v>-134497.55</v>
      </c>
      <c r="F113" s="73">
        <v>1670621.3</v>
      </c>
    </row>
    <row r="114" spans="1:6" ht="48" customHeight="1">
      <c r="A114" s="38" t="s">
        <v>63</v>
      </c>
      <c r="B114" s="4" t="s">
        <v>462</v>
      </c>
      <c r="C114" s="4">
        <v>600</v>
      </c>
      <c r="D114" s="62">
        <v>479245.2</v>
      </c>
      <c r="E114" s="73"/>
      <c r="F114" s="73">
        <v>479245.2</v>
      </c>
    </row>
    <row r="115" spans="1:6" ht="47.25" customHeight="1">
      <c r="A115" s="38" t="s">
        <v>473</v>
      </c>
      <c r="B115" s="48" t="s">
        <v>474</v>
      </c>
      <c r="C115" s="4">
        <v>600</v>
      </c>
      <c r="D115" s="62">
        <v>26344</v>
      </c>
      <c r="E115" s="73"/>
      <c r="F115" s="73">
        <v>26344</v>
      </c>
    </row>
    <row r="116" spans="1:6" ht="78.75" customHeight="1">
      <c r="A116" s="38" t="s">
        <v>455</v>
      </c>
      <c r="B116" s="4" t="s">
        <v>34</v>
      </c>
      <c r="C116" s="4">
        <v>600</v>
      </c>
      <c r="D116" s="62">
        <v>501249</v>
      </c>
      <c r="E116" s="73"/>
      <c r="F116" s="73">
        <v>501249</v>
      </c>
    </row>
    <row r="117" spans="1:6" ht="50.25" customHeight="1">
      <c r="A117" s="34" t="s">
        <v>490</v>
      </c>
      <c r="B117" s="24" t="s">
        <v>491</v>
      </c>
      <c r="C117" s="24"/>
      <c r="D117" s="89">
        <f>SUM(D118:D119)</f>
        <v>588576</v>
      </c>
      <c r="E117" s="89">
        <f>SUM(E118:E119)</f>
        <v>0</v>
      </c>
      <c r="F117" s="89">
        <f>SUM(F118:F119)</f>
        <v>588576</v>
      </c>
    </row>
    <row r="118" spans="1:6" ht="63" customHeight="1">
      <c r="A118" s="43" t="s">
        <v>162</v>
      </c>
      <c r="B118" s="93" t="s">
        <v>380</v>
      </c>
      <c r="C118" s="5">
        <v>600</v>
      </c>
      <c r="D118" s="95">
        <v>77972</v>
      </c>
      <c r="E118" s="94"/>
      <c r="F118" s="73">
        <v>77972</v>
      </c>
    </row>
    <row r="119" spans="1:6" ht="50.25" customHeight="1">
      <c r="A119" s="35" t="s">
        <v>489</v>
      </c>
      <c r="B119" s="48" t="s">
        <v>291</v>
      </c>
      <c r="C119" s="4">
        <v>600</v>
      </c>
      <c r="D119" s="62">
        <v>510604</v>
      </c>
      <c r="E119" s="73"/>
      <c r="F119" s="73">
        <v>510604</v>
      </c>
    </row>
    <row r="120" spans="1:6" s="15" customFormat="1" ht="55.5" customHeight="1">
      <c r="A120" s="13" t="s">
        <v>351</v>
      </c>
      <c r="B120" s="14" t="s">
        <v>65</v>
      </c>
      <c r="C120" s="14"/>
      <c r="D120" s="76">
        <f>D121+D131+D141+D146+D152</f>
        <v>36944408.53</v>
      </c>
      <c r="E120" s="76">
        <f>E121+E131+E141+E146+E152</f>
        <v>-1641646.5</v>
      </c>
      <c r="F120" s="76">
        <f>F121+F131+F141+F146+F152</f>
        <v>34235349.27</v>
      </c>
    </row>
    <row r="121" spans="1:6" s="15" customFormat="1" ht="32.25" customHeight="1">
      <c r="A121" s="37" t="s">
        <v>247</v>
      </c>
      <c r="B121" s="26" t="s">
        <v>248</v>
      </c>
      <c r="C121" s="26"/>
      <c r="D121" s="77">
        <f>SUM(D122:D130)</f>
        <v>4228600.93</v>
      </c>
      <c r="E121" s="77">
        <f>SUM(E122:E130)</f>
        <v>-208447.07999999996</v>
      </c>
      <c r="F121" s="77">
        <f>SUM(F122:F130)</f>
        <v>3984276.35</v>
      </c>
    </row>
    <row r="122" spans="1:6" ht="62.25" customHeight="1">
      <c r="A122" s="35" t="s">
        <v>97</v>
      </c>
      <c r="B122" s="4" t="s">
        <v>89</v>
      </c>
      <c r="C122" s="4">
        <v>100</v>
      </c>
      <c r="D122" s="62">
        <v>3729900</v>
      </c>
      <c r="E122" s="73">
        <v>-191131.86</v>
      </c>
      <c r="F122" s="73">
        <v>3538768.14</v>
      </c>
    </row>
    <row r="123" spans="1:6" ht="47.25" customHeight="1">
      <c r="A123" s="35" t="s">
        <v>88</v>
      </c>
      <c r="B123" s="4" t="s">
        <v>89</v>
      </c>
      <c r="C123" s="4">
        <v>200</v>
      </c>
      <c r="D123" s="62">
        <v>152926.38</v>
      </c>
      <c r="E123" s="73">
        <v>-19450.67</v>
      </c>
      <c r="F123" s="73">
        <v>130298.21</v>
      </c>
    </row>
    <row r="124" spans="1:6" ht="47.25" customHeight="1">
      <c r="A124" s="35" t="s">
        <v>316</v>
      </c>
      <c r="B124" s="4" t="s">
        <v>295</v>
      </c>
      <c r="C124" s="4">
        <v>200</v>
      </c>
      <c r="D124" s="62">
        <v>2364.55</v>
      </c>
      <c r="E124" s="73"/>
      <c r="F124" s="73">
        <v>2364.55</v>
      </c>
    </row>
    <row r="125" spans="1:6" ht="61.5" customHeight="1">
      <c r="A125" s="35" t="s">
        <v>436</v>
      </c>
      <c r="B125" s="4" t="s">
        <v>437</v>
      </c>
      <c r="C125" s="4">
        <v>200</v>
      </c>
      <c r="D125" s="62">
        <v>257310</v>
      </c>
      <c r="E125" s="73">
        <v>2192</v>
      </c>
      <c r="F125" s="73">
        <v>226802</v>
      </c>
    </row>
    <row r="126" spans="1:6" ht="81" customHeight="1">
      <c r="A126" s="40" t="s">
        <v>426</v>
      </c>
      <c r="B126" s="4" t="s">
        <v>439</v>
      </c>
      <c r="C126" s="4">
        <v>100</v>
      </c>
      <c r="D126" s="62">
        <v>13300</v>
      </c>
      <c r="E126" s="73"/>
      <c r="F126" s="73">
        <v>13300</v>
      </c>
    </row>
    <row r="127" spans="1:6" ht="81" customHeight="1">
      <c r="A127" s="40" t="s">
        <v>479</v>
      </c>
      <c r="B127" s="5" t="s">
        <v>440</v>
      </c>
      <c r="C127" s="4">
        <v>100</v>
      </c>
      <c r="D127" s="62">
        <v>32500</v>
      </c>
      <c r="E127" s="73"/>
      <c r="F127" s="73">
        <v>32500</v>
      </c>
    </row>
    <row r="128" spans="1:6" ht="78.75" customHeight="1">
      <c r="A128" s="40" t="s">
        <v>480</v>
      </c>
      <c r="B128" s="4" t="s">
        <v>441</v>
      </c>
      <c r="C128" s="4">
        <v>100</v>
      </c>
      <c r="D128" s="62">
        <v>11800</v>
      </c>
      <c r="E128" s="73"/>
      <c r="F128" s="73">
        <v>11800</v>
      </c>
    </row>
    <row r="129" spans="1:6" ht="78.75" customHeight="1">
      <c r="A129" s="40" t="s">
        <v>481</v>
      </c>
      <c r="B129" s="4" t="s">
        <v>438</v>
      </c>
      <c r="C129" s="4">
        <v>100</v>
      </c>
      <c r="D129" s="62">
        <v>22900</v>
      </c>
      <c r="E129" s="73"/>
      <c r="F129" s="73">
        <v>22900</v>
      </c>
    </row>
    <row r="130" spans="1:6" ht="32.25" customHeight="1">
      <c r="A130" s="40" t="s">
        <v>320</v>
      </c>
      <c r="B130" s="4" t="s">
        <v>193</v>
      </c>
      <c r="C130" s="4">
        <v>700</v>
      </c>
      <c r="D130" s="62">
        <v>5600</v>
      </c>
      <c r="E130" s="73">
        <v>-56.55</v>
      </c>
      <c r="F130" s="73">
        <v>5543.45</v>
      </c>
    </row>
    <row r="131" spans="1:6" ht="48.75" customHeight="1">
      <c r="A131" s="34" t="s">
        <v>524</v>
      </c>
      <c r="B131" s="24" t="s">
        <v>525</v>
      </c>
      <c r="C131" s="24"/>
      <c r="D131" s="75">
        <f>SUM(D132:D140)</f>
        <v>2710958.43</v>
      </c>
      <c r="E131" s="75">
        <f>SUM(E132:E140)</f>
        <v>-89271.78</v>
      </c>
      <c r="F131" s="75">
        <f>SUM(F132:F140)</f>
        <v>2611386.6500000004</v>
      </c>
    </row>
    <row r="132" spans="1:6" ht="62.25" customHeight="1">
      <c r="A132" s="35" t="s">
        <v>97</v>
      </c>
      <c r="B132" s="4" t="s">
        <v>517</v>
      </c>
      <c r="C132" s="4">
        <v>100</v>
      </c>
      <c r="D132" s="62">
        <v>2396800</v>
      </c>
      <c r="E132" s="73">
        <v>-50799.42</v>
      </c>
      <c r="F132" s="73">
        <v>2346000.58</v>
      </c>
    </row>
    <row r="133" spans="1:6" ht="47.25" customHeight="1">
      <c r="A133" s="35" t="s">
        <v>88</v>
      </c>
      <c r="B133" s="4" t="s">
        <v>517</v>
      </c>
      <c r="C133" s="4">
        <v>200</v>
      </c>
      <c r="D133" s="62">
        <v>107100</v>
      </c>
      <c r="E133" s="73">
        <v>-27472.36</v>
      </c>
      <c r="F133" s="73">
        <v>78827.64</v>
      </c>
    </row>
    <row r="134" spans="1:6" ht="47.25" customHeight="1">
      <c r="A134" s="35" t="s">
        <v>88</v>
      </c>
      <c r="B134" s="4" t="s">
        <v>7</v>
      </c>
      <c r="C134" s="4">
        <v>200</v>
      </c>
      <c r="D134" s="62">
        <v>3258.43</v>
      </c>
      <c r="E134" s="73"/>
      <c r="F134" s="73">
        <v>3258.43</v>
      </c>
    </row>
    <row r="135" spans="1:6" ht="60.75" customHeight="1">
      <c r="A135" s="35" t="s">
        <v>257</v>
      </c>
      <c r="B135" s="4" t="s">
        <v>397</v>
      </c>
      <c r="C135" s="4">
        <v>200</v>
      </c>
      <c r="D135" s="62">
        <v>93000</v>
      </c>
      <c r="E135" s="73">
        <v>-11000</v>
      </c>
      <c r="F135" s="73">
        <v>72500</v>
      </c>
    </row>
    <row r="136" spans="1:6" ht="66" customHeight="1">
      <c r="A136" s="35" t="s">
        <v>8</v>
      </c>
      <c r="B136" s="4" t="s">
        <v>9</v>
      </c>
      <c r="C136" s="4">
        <v>200</v>
      </c>
      <c r="D136" s="62">
        <v>60000</v>
      </c>
      <c r="E136" s="73"/>
      <c r="F136" s="73">
        <v>60000</v>
      </c>
    </row>
    <row r="137" spans="1:6" ht="96" customHeight="1">
      <c r="A137" s="40" t="s">
        <v>451</v>
      </c>
      <c r="B137" s="4" t="s">
        <v>54</v>
      </c>
      <c r="C137" s="4">
        <v>100</v>
      </c>
      <c r="D137" s="62">
        <v>12700</v>
      </c>
      <c r="E137" s="73"/>
      <c r="F137" s="73">
        <v>12700</v>
      </c>
    </row>
    <row r="138" spans="1:6" ht="96" customHeight="1">
      <c r="A138" s="40" t="s">
        <v>342</v>
      </c>
      <c r="B138" s="4" t="s">
        <v>55</v>
      </c>
      <c r="C138" s="4">
        <v>100</v>
      </c>
      <c r="D138" s="62">
        <v>12700</v>
      </c>
      <c r="E138" s="73"/>
      <c r="F138" s="73">
        <v>12700</v>
      </c>
    </row>
    <row r="139" spans="1:6" ht="97.5" customHeight="1">
      <c r="A139" s="40" t="s">
        <v>29</v>
      </c>
      <c r="B139" s="4" t="s">
        <v>56</v>
      </c>
      <c r="C139" s="4">
        <v>100</v>
      </c>
      <c r="D139" s="62">
        <v>12700</v>
      </c>
      <c r="E139" s="73"/>
      <c r="F139" s="73">
        <v>12700</v>
      </c>
    </row>
    <row r="140" spans="1:6" ht="96" customHeight="1">
      <c r="A140" s="40" t="s">
        <v>53</v>
      </c>
      <c r="B140" s="4" t="s">
        <v>57</v>
      </c>
      <c r="C140" s="4">
        <v>100</v>
      </c>
      <c r="D140" s="62">
        <v>12700</v>
      </c>
      <c r="E140" s="73"/>
      <c r="F140" s="73">
        <v>12700</v>
      </c>
    </row>
    <row r="141" spans="1:6" ht="31.5" customHeight="1">
      <c r="A141" s="39" t="s">
        <v>526</v>
      </c>
      <c r="B141" s="24" t="s">
        <v>527</v>
      </c>
      <c r="C141" s="24"/>
      <c r="D141" s="75">
        <f>SUM(D142:D145)</f>
        <v>1987008.54</v>
      </c>
      <c r="E141" s="75">
        <f>SUM(E142:E145)</f>
        <v>-54231.82</v>
      </c>
      <c r="F141" s="75">
        <f>SUM(F142:F145)</f>
        <v>1875726.72</v>
      </c>
    </row>
    <row r="142" spans="1:6" ht="62.25" customHeight="1">
      <c r="A142" s="35" t="s">
        <v>97</v>
      </c>
      <c r="B142" s="4" t="s">
        <v>58</v>
      </c>
      <c r="C142" s="4">
        <v>100</v>
      </c>
      <c r="D142" s="62">
        <v>1783200</v>
      </c>
      <c r="E142" s="73">
        <v>-40104.04</v>
      </c>
      <c r="F142" s="73">
        <v>1743095.96</v>
      </c>
    </row>
    <row r="143" spans="1:6" ht="47.25" customHeight="1">
      <c r="A143" s="35" t="s">
        <v>88</v>
      </c>
      <c r="B143" s="4" t="s">
        <v>58</v>
      </c>
      <c r="C143" s="4">
        <v>200</v>
      </c>
      <c r="D143" s="62">
        <v>141700</v>
      </c>
      <c r="E143" s="73">
        <v>-13846.69</v>
      </c>
      <c r="F143" s="73">
        <v>70803.31</v>
      </c>
    </row>
    <row r="144" spans="1:6" ht="47.25" customHeight="1">
      <c r="A144" s="35" t="s">
        <v>88</v>
      </c>
      <c r="B144" s="4" t="s">
        <v>458</v>
      </c>
      <c r="C144" s="4">
        <v>200</v>
      </c>
      <c r="D144" s="62">
        <v>44808.54</v>
      </c>
      <c r="E144" s="73"/>
      <c r="F144" s="73">
        <v>44808.54</v>
      </c>
    </row>
    <row r="145" spans="1:6" ht="31.5" customHeight="1">
      <c r="A145" s="35" t="s">
        <v>435</v>
      </c>
      <c r="B145" s="4" t="s">
        <v>58</v>
      </c>
      <c r="C145" s="4">
        <v>800</v>
      </c>
      <c r="D145" s="62">
        <v>17300</v>
      </c>
      <c r="E145" s="73">
        <v>-281.09</v>
      </c>
      <c r="F145" s="73">
        <v>17018.91</v>
      </c>
    </row>
    <row r="146" spans="1:6" ht="78.75" customHeight="1">
      <c r="A146" s="39" t="s">
        <v>366</v>
      </c>
      <c r="B146" s="24" t="s">
        <v>367</v>
      </c>
      <c r="C146" s="24"/>
      <c r="D146" s="75">
        <f>SUM(D147:D151)</f>
        <v>10135592.540000001</v>
      </c>
      <c r="E146" s="75">
        <f>SUM(E147:E151)</f>
        <v>-428686.51</v>
      </c>
      <c r="F146" s="75">
        <f>SUM(F147:F151)</f>
        <v>9110250.520000001</v>
      </c>
    </row>
    <row r="147" spans="1:6" ht="47.25" customHeight="1">
      <c r="A147" s="38" t="s">
        <v>520</v>
      </c>
      <c r="B147" s="4" t="s">
        <v>59</v>
      </c>
      <c r="C147" s="4">
        <v>600</v>
      </c>
      <c r="D147" s="62">
        <f>4794600-382876</f>
        <v>4411724</v>
      </c>
      <c r="E147" s="73">
        <v>-365835.2</v>
      </c>
      <c r="F147" s="73">
        <v>3456181.7</v>
      </c>
    </row>
    <row r="148" spans="1:6" ht="47.25">
      <c r="A148" s="38" t="s">
        <v>317</v>
      </c>
      <c r="B148" s="4" t="s">
        <v>463</v>
      </c>
      <c r="C148" s="4">
        <v>600</v>
      </c>
      <c r="D148" s="62">
        <v>1272504.46</v>
      </c>
      <c r="E148" s="73"/>
      <c r="F148" s="73">
        <v>1272504.46</v>
      </c>
    </row>
    <row r="149" spans="1:6" ht="66.75" customHeight="1">
      <c r="A149" s="35" t="s">
        <v>97</v>
      </c>
      <c r="B149" s="4" t="s">
        <v>60</v>
      </c>
      <c r="C149" s="4">
        <v>100</v>
      </c>
      <c r="D149" s="62">
        <v>4278770</v>
      </c>
      <c r="E149" s="73">
        <v>-35902.79</v>
      </c>
      <c r="F149" s="73">
        <v>4242867.21</v>
      </c>
    </row>
    <row r="150" spans="1:6" ht="50.25" customHeight="1">
      <c r="A150" s="35" t="s">
        <v>88</v>
      </c>
      <c r="B150" s="4" t="s">
        <v>60</v>
      </c>
      <c r="C150" s="4">
        <v>200</v>
      </c>
      <c r="D150" s="62">
        <v>166300</v>
      </c>
      <c r="E150" s="73">
        <v>-26948.52</v>
      </c>
      <c r="F150" s="73">
        <v>132403.07</v>
      </c>
    </row>
    <row r="151" spans="1:6" ht="52.5" customHeight="1">
      <c r="A151" s="35" t="s">
        <v>318</v>
      </c>
      <c r="B151" s="4" t="s">
        <v>6</v>
      </c>
      <c r="C151" s="4">
        <v>200</v>
      </c>
      <c r="D151" s="62">
        <v>6294.08</v>
      </c>
      <c r="E151" s="73"/>
      <c r="F151" s="73">
        <v>6294.08</v>
      </c>
    </row>
    <row r="152" spans="1:6" ht="48.75" customHeight="1">
      <c r="A152" s="39" t="s">
        <v>368</v>
      </c>
      <c r="B152" s="24" t="s">
        <v>369</v>
      </c>
      <c r="C152" s="24"/>
      <c r="D152" s="75">
        <f>SUM(D153:D174)</f>
        <v>17882248.09</v>
      </c>
      <c r="E152" s="75">
        <f>SUM(E153:E174)</f>
        <v>-861009.3099999999</v>
      </c>
      <c r="F152" s="75">
        <f>SUM(F153:F174)</f>
        <v>16653709.03</v>
      </c>
    </row>
    <row r="153" spans="1:6" s="16" customFormat="1" ht="64.5" customHeight="1">
      <c r="A153" s="41" t="s">
        <v>174</v>
      </c>
      <c r="B153" s="4" t="s">
        <v>173</v>
      </c>
      <c r="C153" s="4">
        <v>100</v>
      </c>
      <c r="D153" s="62">
        <v>1201095</v>
      </c>
      <c r="E153" s="74">
        <v>23095.34</v>
      </c>
      <c r="F153" s="100">
        <v>1224190.34</v>
      </c>
    </row>
    <row r="154" spans="1:6" ht="62.25" customHeight="1">
      <c r="A154" s="35" t="s">
        <v>97</v>
      </c>
      <c r="B154" s="4" t="s">
        <v>61</v>
      </c>
      <c r="C154" s="4">
        <v>100</v>
      </c>
      <c r="D154" s="62">
        <v>11832369.59</v>
      </c>
      <c r="E154" s="73">
        <v>-696764.82</v>
      </c>
      <c r="F154" s="99">
        <v>11135604.77</v>
      </c>
    </row>
    <row r="155" spans="1:6" ht="47.25" customHeight="1">
      <c r="A155" s="35" t="s">
        <v>88</v>
      </c>
      <c r="B155" s="4" t="s">
        <v>61</v>
      </c>
      <c r="C155" s="4">
        <v>200</v>
      </c>
      <c r="D155" s="62">
        <v>2045910.19</v>
      </c>
      <c r="E155" s="73">
        <v>-166314.33</v>
      </c>
      <c r="F155" s="99">
        <v>1631334.11</v>
      </c>
    </row>
    <row r="156" spans="1:6" ht="47.25" customHeight="1">
      <c r="A156" s="35" t="s">
        <v>316</v>
      </c>
      <c r="B156" s="4" t="s">
        <v>466</v>
      </c>
      <c r="C156" s="4">
        <v>200</v>
      </c>
      <c r="D156" s="62">
        <v>192663.9</v>
      </c>
      <c r="E156" s="73"/>
      <c r="F156" s="99">
        <v>192663.9</v>
      </c>
    </row>
    <row r="157" spans="1:6" ht="30.75" customHeight="1">
      <c r="A157" s="35" t="s">
        <v>435</v>
      </c>
      <c r="B157" s="4" t="s">
        <v>61</v>
      </c>
      <c r="C157" s="4">
        <v>800</v>
      </c>
      <c r="D157" s="62">
        <v>33300</v>
      </c>
      <c r="E157" s="73">
        <v>-29.5</v>
      </c>
      <c r="F157" s="101">
        <v>33270.5</v>
      </c>
    </row>
    <row r="158" spans="1:6" ht="78.75" customHeight="1">
      <c r="A158" s="40" t="s">
        <v>501</v>
      </c>
      <c r="B158" s="4" t="s">
        <v>502</v>
      </c>
      <c r="C158" s="4">
        <v>200</v>
      </c>
      <c r="D158" s="62">
        <v>20570</v>
      </c>
      <c r="E158" s="73">
        <v>-8000</v>
      </c>
      <c r="F158" s="101">
        <v>12570</v>
      </c>
    </row>
    <row r="159" spans="1:6" ht="47.25" customHeight="1">
      <c r="A159" s="40" t="s">
        <v>475</v>
      </c>
      <c r="B159" s="4" t="s">
        <v>476</v>
      </c>
      <c r="C159" s="4">
        <v>200</v>
      </c>
      <c r="D159" s="62">
        <v>298000</v>
      </c>
      <c r="E159" s="73">
        <v>-20630</v>
      </c>
      <c r="F159" s="101">
        <v>182102</v>
      </c>
    </row>
    <row r="160" spans="1:6" ht="65.25" customHeight="1">
      <c r="A160" s="40" t="s">
        <v>319</v>
      </c>
      <c r="B160" s="4" t="s">
        <v>467</v>
      </c>
      <c r="C160" s="4">
        <v>200</v>
      </c>
      <c r="D160" s="62">
        <v>218798</v>
      </c>
      <c r="E160" s="73"/>
      <c r="F160" s="101">
        <v>218798</v>
      </c>
    </row>
    <row r="161" spans="1:6" ht="32.25" customHeight="1">
      <c r="A161" s="35" t="s">
        <v>272</v>
      </c>
      <c r="B161" s="4" t="s">
        <v>273</v>
      </c>
      <c r="C161" s="4">
        <v>200</v>
      </c>
      <c r="D161" s="62">
        <v>341701.26</v>
      </c>
      <c r="E161" s="73">
        <v>-1500</v>
      </c>
      <c r="F161" s="101">
        <v>316201.26</v>
      </c>
    </row>
    <row r="162" spans="1:6" s="16" customFormat="1" ht="45.75" customHeight="1">
      <c r="A162" s="43" t="s">
        <v>194</v>
      </c>
      <c r="B162" s="5" t="s">
        <v>273</v>
      </c>
      <c r="C162" s="5">
        <v>600</v>
      </c>
      <c r="D162" s="62">
        <f>55000-49000</f>
        <v>6000</v>
      </c>
      <c r="E162" s="74"/>
      <c r="F162" s="94">
        <v>6000</v>
      </c>
    </row>
    <row r="163" spans="1:6" s="16" customFormat="1" ht="45.75" customHeight="1">
      <c r="A163" s="43" t="s">
        <v>430</v>
      </c>
      <c r="B163" s="5" t="s">
        <v>273</v>
      </c>
      <c r="C163" s="5">
        <v>800</v>
      </c>
      <c r="D163" s="62"/>
      <c r="E163" s="74">
        <v>24134</v>
      </c>
      <c r="F163" s="94">
        <v>24134</v>
      </c>
    </row>
    <row r="164" spans="1:6" ht="49.5" customHeight="1">
      <c r="A164" s="35" t="s">
        <v>289</v>
      </c>
      <c r="B164" s="4" t="s">
        <v>290</v>
      </c>
      <c r="C164" s="4">
        <v>200</v>
      </c>
      <c r="D164" s="62">
        <v>4635.64</v>
      </c>
      <c r="E164" s="73"/>
      <c r="F164" s="101">
        <v>4635.64</v>
      </c>
    </row>
    <row r="165" spans="1:6" ht="47.25" customHeight="1">
      <c r="A165" s="35" t="s">
        <v>385</v>
      </c>
      <c r="B165" s="4" t="s">
        <v>215</v>
      </c>
      <c r="C165" s="4">
        <v>300</v>
      </c>
      <c r="D165" s="62">
        <v>71510</v>
      </c>
      <c r="E165" s="73">
        <v>-15000</v>
      </c>
      <c r="F165" s="101">
        <v>56510</v>
      </c>
    </row>
    <row r="166" spans="1:6" ht="31.5" customHeight="1">
      <c r="A166" s="35" t="s">
        <v>400</v>
      </c>
      <c r="B166" s="4" t="s">
        <v>216</v>
      </c>
      <c r="C166" s="4">
        <v>300</v>
      </c>
      <c r="D166" s="62">
        <v>1468194.51</v>
      </c>
      <c r="E166" s="73"/>
      <c r="F166" s="99">
        <v>1468194.51</v>
      </c>
    </row>
    <row r="167" spans="1:6" ht="94.5" customHeight="1">
      <c r="A167" s="38" t="s">
        <v>70</v>
      </c>
      <c r="B167" s="4" t="s">
        <v>71</v>
      </c>
      <c r="C167" s="4">
        <v>100</v>
      </c>
      <c r="D167" s="62">
        <v>16200</v>
      </c>
      <c r="E167" s="73"/>
      <c r="F167" s="99">
        <v>16200</v>
      </c>
    </row>
    <row r="168" spans="1:6" ht="93.75" customHeight="1">
      <c r="A168" s="38" t="s">
        <v>245</v>
      </c>
      <c r="B168" s="4" t="s">
        <v>246</v>
      </c>
      <c r="C168" s="4">
        <v>100</v>
      </c>
      <c r="D168" s="62">
        <v>39700</v>
      </c>
      <c r="E168" s="73"/>
      <c r="F168" s="99">
        <v>39700</v>
      </c>
    </row>
    <row r="169" spans="1:6" ht="94.5" customHeight="1">
      <c r="A169" s="38" t="s">
        <v>388</v>
      </c>
      <c r="B169" s="4" t="s">
        <v>389</v>
      </c>
      <c r="C169" s="4">
        <v>100</v>
      </c>
      <c r="D169" s="62">
        <v>14300</v>
      </c>
      <c r="E169" s="73"/>
      <c r="F169" s="99">
        <v>14300</v>
      </c>
    </row>
    <row r="170" spans="1:6" ht="95.25" customHeight="1">
      <c r="A170" s="38" t="s">
        <v>390</v>
      </c>
      <c r="B170" s="4" t="s">
        <v>391</v>
      </c>
      <c r="C170" s="4">
        <v>100</v>
      </c>
      <c r="D170" s="62">
        <v>27900</v>
      </c>
      <c r="E170" s="73"/>
      <c r="F170" s="99">
        <v>27900</v>
      </c>
    </row>
    <row r="171" spans="1:6" ht="93" customHeight="1">
      <c r="A171" s="38" t="s">
        <v>448</v>
      </c>
      <c r="B171" s="4" t="s">
        <v>449</v>
      </c>
      <c r="C171" s="4">
        <v>100</v>
      </c>
      <c r="D171" s="62">
        <v>8100</v>
      </c>
      <c r="E171" s="73"/>
      <c r="F171" s="99">
        <v>8100</v>
      </c>
    </row>
    <row r="172" spans="1:6" ht="94.5" customHeight="1">
      <c r="A172" s="38" t="s">
        <v>255</v>
      </c>
      <c r="B172" s="4" t="s">
        <v>256</v>
      </c>
      <c r="C172" s="4">
        <v>100</v>
      </c>
      <c r="D172" s="62">
        <v>20200</v>
      </c>
      <c r="E172" s="73"/>
      <c r="F172" s="99">
        <v>20200</v>
      </c>
    </row>
    <row r="173" spans="1:6" ht="93" customHeight="1">
      <c r="A173" s="38" t="s">
        <v>128</v>
      </c>
      <c r="B173" s="4" t="s">
        <v>129</v>
      </c>
      <c r="C173" s="4">
        <v>100</v>
      </c>
      <c r="D173" s="62">
        <v>7100</v>
      </c>
      <c r="E173" s="73"/>
      <c r="F173" s="99">
        <v>7100</v>
      </c>
    </row>
    <row r="174" spans="1:6" ht="93" customHeight="1">
      <c r="A174" s="38" t="s">
        <v>164</v>
      </c>
      <c r="B174" s="4" t="s">
        <v>165</v>
      </c>
      <c r="C174" s="4">
        <v>100</v>
      </c>
      <c r="D174" s="62">
        <v>14000</v>
      </c>
      <c r="E174" s="73"/>
      <c r="F174" s="99">
        <v>14000</v>
      </c>
    </row>
    <row r="175" spans="1:6" s="15" customFormat="1" ht="75.75" customHeight="1">
      <c r="A175" s="13" t="s">
        <v>394</v>
      </c>
      <c r="B175" s="14" t="s">
        <v>32</v>
      </c>
      <c r="C175" s="14"/>
      <c r="D175" s="76">
        <f>D176+D187</f>
        <v>13423541.93</v>
      </c>
      <c r="E175" s="76">
        <f>E176+E187</f>
        <v>-99289.57999999997</v>
      </c>
      <c r="F175" s="76">
        <f>F176+F187</f>
        <v>12948927.169999998</v>
      </c>
    </row>
    <row r="176" spans="1:6" ht="62.25" customHeight="1">
      <c r="A176" s="42" t="s">
        <v>37</v>
      </c>
      <c r="B176" s="17" t="s">
        <v>267</v>
      </c>
      <c r="C176" s="6"/>
      <c r="D176" s="78">
        <f>SUM(D178:D185)</f>
        <v>10924672.87</v>
      </c>
      <c r="E176" s="78">
        <f>SUM(E178:E186)</f>
        <v>-98849.31999999998</v>
      </c>
      <c r="F176" s="78">
        <f>SUM(F178:F186)</f>
        <v>10450498.37</v>
      </c>
    </row>
    <row r="177" spans="1:6" ht="33" customHeight="1">
      <c r="A177" s="34" t="s">
        <v>38</v>
      </c>
      <c r="B177" s="24" t="s">
        <v>39</v>
      </c>
      <c r="C177" s="24"/>
      <c r="D177" s="72">
        <f>SUM(D178:D185)</f>
        <v>10924672.87</v>
      </c>
      <c r="E177" s="72">
        <f>SUM(E178:E186)</f>
        <v>-98849.31999999998</v>
      </c>
      <c r="F177" s="72">
        <f>SUM(F178:F186)</f>
        <v>10450498.37</v>
      </c>
    </row>
    <row r="178" spans="1:6" ht="45.75" customHeight="1">
      <c r="A178" s="38" t="s">
        <v>264</v>
      </c>
      <c r="B178" s="5" t="s">
        <v>265</v>
      </c>
      <c r="C178" s="5">
        <v>200</v>
      </c>
      <c r="D178" s="63">
        <v>90000</v>
      </c>
      <c r="E178" s="73"/>
      <c r="F178" s="73">
        <v>75113.06</v>
      </c>
    </row>
    <row r="179" spans="1:6" ht="47.25">
      <c r="A179" s="49" t="s">
        <v>412</v>
      </c>
      <c r="B179" s="46" t="s">
        <v>413</v>
      </c>
      <c r="C179" s="5">
        <v>200</v>
      </c>
      <c r="D179" s="63">
        <v>1101002</v>
      </c>
      <c r="E179" s="73">
        <v>-329.55</v>
      </c>
      <c r="F179" s="73">
        <v>863732.65</v>
      </c>
    </row>
    <row r="180" spans="1:6" ht="63">
      <c r="A180" s="49" t="s">
        <v>293</v>
      </c>
      <c r="B180" s="46" t="s">
        <v>294</v>
      </c>
      <c r="C180" s="5">
        <v>200</v>
      </c>
      <c r="D180" s="63">
        <v>142897.58</v>
      </c>
      <c r="E180" s="73"/>
      <c r="F180" s="73">
        <v>142897.58</v>
      </c>
    </row>
    <row r="181" spans="1:6" ht="47.25">
      <c r="A181" s="43" t="s">
        <v>431</v>
      </c>
      <c r="B181" s="46" t="s">
        <v>414</v>
      </c>
      <c r="C181" s="5">
        <v>200</v>
      </c>
      <c r="D181" s="63"/>
      <c r="E181" s="73">
        <v>4185.6</v>
      </c>
      <c r="F181" s="73">
        <v>4185.6</v>
      </c>
    </row>
    <row r="182" spans="1:6" ht="48.75" customHeight="1">
      <c r="A182" s="43" t="s">
        <v>229</v>
      </c>
      <c r="B182" s="46" t="s">
        <v>414</v>
      </c>
      <c r="C182" s="5">
        <v>400</v>
      </c>
      <c r="D182" s="63">
        <v>68436</v>
      </c>
      <c r="E182" s="73">
        <v>-50000</v>
      </c>
      <c r="F182" s="73">
        <v>18436</v>
      </c>
    </row>
    <row r="183" spans="1:6" ht="63" customHeight="1">
      <c r="A183" s="49" t="s">
        <v>415</v>
      </c>
      <c r="B183" s="5" t="s">
        <v>416</v>
      </c>
      <c r="C183" s="5">
        <v>200</v>
      </c>
      <c r="D183" s="63">
        <v>337427.88</v>
      </c>
      <c r="E183" s="73"/>
      <c r="F183" s="73">
        <v>337427.88</v>
      </c>
    </row>
    <row r="184" spans="1:6" ht="46.5" customHeight="1">
      <c r="A184" s="49" t="s">
        <v>258</v>
      </c>
      <c r="B184" s="5" t="s">
        <v>259</v>
      </c>
      <c r="C184" s="5">
        <v>200</v>
      </c>
      <c r="D184" s="63">
        <v>686993.62</v>
      </c>
      <c r="E184" s="73">
        <v>-91263.26</v>
      </c>
      <c r="F184" s="73">
        <v>472231.92</v>
      </c>
    </row>
    <row r="185" spans="1:6" ht="50.25" customHeight="1">
      <c r="A185" s="38" t="s">
        <v>266</v>
      </c>
      <c r="B185" s="4" t="s">
        <v>218</v>
      </c>
      <c r="C185" s="4">
        <v>400</v>
      </c>
      <c r="D185" s="63">
        <v>8497915.79</v>
      </c>
      <c r="E185" s="73">
        <v>-442.11</v>
      </c>
      <c r="F185" s="73">
        <v>8497473.68</v>
      </c>
    </row>
    <row r="186" spans="1:6" ht="50.25" customHeight="1">
      <c r="A186" s="38" t="s">
        <v>159</v>
      </c>
      <c r="B186" s="4" t="s">
        <v>160</v>
      </c>
      <c r="C186" s="4">
        <v>200</v>
      </c>
      <c r="D186" s="63"/>
      <c r="E186" s="63">
        <v>39000</v>
      </c>
      <c r="F186" s="73">
        <v>39000</v>
      </c>
    </row>
    <row r="187" spans="1:6" ht="46.5" customHeight="1">
      <c r="A187" s="50" t="s">
        <v>303</v>
      </c>
      <c r="B187" s="17" t="s">
        <v>304</v>
      </c>
      <c r="C187" s="17"/>
      <c r="D187" s="66">
        <f>D188</f>
        <v>2498869.06</v>
      </c>
      <c r="E187" s="66">
        <f>E188</f>
        <v>-440.26</v>
      </c>
      <c r="F187" s="79">
        <f>F188</f>
        <v>2498428.8</v>
      </c>
    </row>
    <row r="188" spans="1:6" ht="32.25" customHeight="1">
      <c r="A188" s="51" t="s">
        <v>305</v>
      </c>
      <c r="B188" s="24" t="s">
        <v>306</v>
      </c>
      <c r="C188" s="24"/>
      <c r="D188" s="64">
        <f>SUM(D189:D189)</f>
        <v>2498869.06</v>
      </c>
      <c r="E188" s="64">
        <f>SUM(E189:E189)</f>
        <v>-440.26</v>
      </c>
      <c r="F188" s="75">
        <f>SUM(F189:F189)</f>
        <v>2498428.8</v>
      </c>
    </row>
    <row r="189" spans="1:6" ht="48" customHeight="1">
      <c r="A189" s="35" t="s">
        <v>196</v>
      </c>
      <c r="B189" s="5" t="s">
        <v>195</v>
      </c>
      <c r="C189" s="4">
        <v>300</v>
      </c>
      <c r="D189" s="63">
        <v>2498869.06</v>
      </c>
      <c r="E189" s="73">
        <v>-440.26</v>
      </c>
      <c r="F189" s="102">
        <v>2498428.8</v>
      </c>
    </row>
    <row r="190" spans="1:6" ht="72.75" customHeight="1">
      <c r="A190" s="20" t="s">
        <v>347</v>
      </c>
      <c r="B190" s="14" t="s">
        <v>268</v>
      </c>
      <c r="C190" s="14"/>
      <c r="D190" s="76">
        <f>D191</f>
        <v>8447079.95</v>
      </c>
      <c r="E190" s="76">
        <f>E191</f>
        <v>0</v>
      </c>
      <c r="F190" s="76">
        <f>F191</f>
        <v>8447079.95</v>
      </c>
    </row>
    <row r="191" spans="1:6" ht="48.75" customHeight="1">
      <c r="A191" s="34" t="s">
        <v>175</v>
      </c>
      <c r="B191" s="26" t="s">
        <v>450</v>
      </c>
      <c r="C191" s="26"/>
      <c r="D191" s="77">
        <f>SUM(D192:D193)</f>
        <v>8447079.95</v>
      </c>
      <c r="E191" s="77">
        <f>SUM(E192:E193)</f>
        <v>0</v>
      </c>
      <c r="F191" s="77">
        <f>SUM(F192:F193)</f>
        <v>8447079.95</v>
      </c>
    </row>
    <row r="192" spans="1:6" ht="64.5" customHeight="1">
      <c r="A192" s="35" t="s">
        <v>108</v>
      </c>
      <c r="B192" s="4" t="s">
        <v>90</v>
      </c>
      <c r="C192" s="4">
        <v>800</v>
      </c>
      <c r="D192" s="63">
        <v>7396450.37</v>
      </c>
      <c r="E192" s="73"/>
      <c r="F192" s="102">
        <v>7396450.37</v>
      </c>
    </row>
    <row r="193" spans="1:6" ht="63.75" customHeight="1">
      <c r="A193" s="35" t="s">
        <v>434</v>
      </c>
      <c r="B193" s="4" t="s">
        <v>91</v>
      </c>
      <c r="C193" s="4">
        <v>800</v>
      </c>
      <c r="D193" s="63">
        <v>1050629.58</v>
      </c>
      <c r="E193" s="73"/>
      <c r="F193" s="102">
        <v>1050629.58</v>
      </c>
    </row>
    <row r="194" spans="1:6" ht="61.5" customHeight="1">
      <c r="A194" s="20" t="s">
        <v>67</v>
      </c>
      <c r="B194" s="14" t="s">
        <v>72</v>
      </c>
      <c r="C194" s="14"/>
      <c r="D194" s="76">
        <f>D195+D199+D201</f>
        <v>15103964.68</v>
      </c>
      <c r="E194" s="76">
        <f>E195+E199+E201</f>
        <v>0</v>
      </c>
      <c r="F194" s="76">
        <f>F195+F199+F201</f>
        <v>13226435.1</v>
      </c>
    </row>
    <row r="195" spans="1:6" ht="18" customHeight="1">
      <c r="A195" s="34" t="s">
        <v>176</v>
      </c>
      <c r="B195" s="26" t="s">
        <v>177</v>
      </c>
      <c r="C195" s="26"/>
      <c r="D195" s="77">
        <f>SUM(D196:D198)</f>
        <v>7730754.75</v>
      </c>
      <c r="E195" s="77">
        <f>SUM(E196:E198)</f>
        <v>0</v>
      </c>
      <c r="F195" s="77">
        <f>SUM(F196:F198)</f>
        <v>5953225.17</v>
      </c>
    </row>
    <row r="196" spans="1:6" s="16" customFormat="1" ht="30" customHeight="1">
      <c r="A196" s="43" t="s">
        <v>277</v>
      </c>
      <c r="B196" s="5" t="s">
        <v>278</v>
      </c>
      <c r="C196" s="5">
        <v>200</v>
      </c>
      <c r="D196" s="67">
        <v>124300</v>
      </c>
      <c r="E196" s="74"/>
      <c r="F196" s="74">
        <v>110885.54</v>
      </c>
    </row>
    <row r="197" spans="1:6" ht="46.5" customHeight="1">
      <c r="A197" s="35" t="s">
        <v>279</v>
      </c>
      <c r="B197" s="4" t="s">
        <v>280</v>
      </c>
      <c r="C197" s="4">
        <v>200</v>
      </c>
      <c r="D197" s="63">
        <v>2090689.43</v>
      </c>
      <c r="E197" s="73"/>
      <c r="F197" s="73">
        <v>1390697.48</v>
      </c>
    </row>
    <row r="198" spans="1:6" ht="62.25" customHeight="1">
      <c r="A198" s="92" t="s">
        <v>478</v>
      </c>
      <c r="B198" s="4" t="s">
        <v>190</v>
      </c>
      <c r="C198" s="4">
        <v>200</v>
      </c>
      <c r="D198" s="63">
        <v>5515765.32</v>
      </c>
      <c r="E198" s="73"/>
      <c r="F198" s="73">
        <v>4451642.15</v>
      </c>
    </row>
    <row r="199" spans="1:6" ht="25.5" customHeight="1">
      <c r="A199" s="34" t="s">
        <v>178</v>
      </c>
      <c r="B199" s="26" t="s">
        <v>179</v>
      </c>
      <c r="C199" s="26"/>
      <c r="D199" s="80">
        <f>SUM(D200:D200)</f>
        <v>7273209.93</v>
      </c>
      <c r="E199" s="80">
        <f>SUM(E200:E200)</f>
        <v>0</v>
      </c>
      <c r="F199" s="80">
        <f>SUM(F200:F200)</f>
        <v>7273209.93</v>
      </c>
    </row>
    <row r="200" spans="1:6" ht="159.75" customHeight="1">
      <c r="A200" s="35" t="s">
        <v>383</v>
      </c>
      <c r="B200" s="4" t="s">
        <v>384</v>
      </c>
      <c r="C200" s="4">
        <v>500</v>
      </c>
      <c r="D200" s="63">
        <v>7273209.93</v>
      </c>
      <c r="E200" s="73"/>
      <c r="F200" s="102">
        <v>7273209.93</v>
      </c>
    </row>
    <row r="201" spans="1:6" ht="31.5" customHeight="1">
      <c r="A201" s="39" t="s">
        <v>180</v>
      </c>
      <c r="B201" s="26" t="s">
        <v>181</v>
      </c>
      <c r="C201" s="26"/>
      <c r="D201" s="80">
        <f>SUM(D202:D202)</f>
        <v>100000</v>
      </c>
      <c r="E201" s="80">
        <f>SUM(E202:E202)</f>
        <v>0</v>
      </c>
      <c r="F201" s="80">
        <f>SUM(F202:F202)</f>
        <v>0</v>
      </c>
    </row>
    <row r="202" spans="1:6" ht="47.25" customHeight="1">
      <c r="A202" s="35" t="s">
        <v>123</v>
      </c>
      <c r="B202" s="4" t="s">
        <v>124</v>
      </c>
      <c r="C202" s="4">
        <v>200</v>
      </c>
      <c r="D202" s="63">
        <v>100000</v>
      </c>
      <c r="E202" s="73"/>
      <c r="F202" s="99">
        <v>0</v>
      </c>
    </row>
    <row r="203" spans="1:6" ht="56.25" customHeight="1">
      <c r="A203" s="20" t="s">
        <v>352</v>
      </c>
      <c r="B203" s="14" t="s">
        <v>125</v>
      </c>
      <c r="C203" s="14"/>
      <c r="D203" s="76">
        <f>D204+D211</f>
        <v>451775</v>
      </c>
      <c r="E203" s="76">
        <f>E204+E211</f>
        <v>-9385</v>
      </c>
      <c r="F203" s="76">
        <f>F204+F211</f>
        <v>442390</v>
      </c>
    </row>
    <row r="204" spans="1:6" s="15" customFormat="1" ht="27.75" customHeight="1">
      <c r="A204" s="18" t="s">
        <v>69</v>
      </c>
      <c r="B204" s="19" t="s">
        <v>86</v>
      </c>
      <c r="C204" s="19"/>
      <c r="D204" s="81">
        <f>SUM(D206:D210)</f>
        <v>381000</v>
      </c>
      <c r="E204" s="81">
        <f>SUM(E206:E210)</f>
        <v>-500</v>
      </c>
      <c r="F204" s="81">
        <f>SUM(F206:F210)</f>
        <v>380500</v>
      </c>
    </row>
    <row r="205" spans="1:6" s="15" customFormat="1" ht="33" customHeight="1">
      <c r="A205" s="34" t="s">
        <v>35</v>
      </c>
      <c r="B205" s="26" t="s">
        <v>36</v>
      </c>
      <c r="C205" s="26"/>
      <c r="D205" s="77">
        <f>SUM(D206:D210)</f>
        <v>381000</v>
      </c>
      <c r="E205" s="77">
        <f>SUM(E206:E210)</f>
        <v>-500</v>
      </c>
      <c r="F205" s="77">
        <f>SUM(F206:F210)</f>
        <v>380500</v>
      </c>
    </row>
    <row r="206" spans="1:6" ht="63.75" customHeight="1">
      <c r="A206" s="35" t="s">
        <v>230</v>
      </c>
      <c r="B206" s="4" t="s">
        <v>92</v>
      </c>
      <c r="C206" s="4">
        <v>600</v>
      </c>
      <c r="D206" s="62">
        <v>151000</v>
      </c>
      <c r="E206" s="73"/>
      <c r="F206" s="102">
        <v>151000</v>
      </c>
    </row>
    <row r="207" spans="1:6" ht="47.25" customHeight="1">
      <c r="A207" s="35" t="s">
        <v>94</v>
      </c>
      <c r="B207" s="4" t="s">
        <v>93</v>
      </c>
      <c r="C207" s="4">
        <v>600</v>
      </c>
      <c r="D207" s="62">
        <v>105000</v>
      </c>
      <c r="E207" s="73"/>
      <c r="F207" s="102">
        <v>105000</v>
      </c>
    </row>
    <row r="208" spans="1:6" ht="30.75" customHeight="1">
      <c r="A208" s="35" t="s">
        <v>378</v>
      </c>
      <c r="B208" s="4" t="s">
        <v>379</v>
      </c>
      <c r="C208" s="4">
        <v>200</v>
      </c>
      <c r="D208" s="62">
        <v>115000</v>
      </c>
      <c r="E208" s="73"/>
      <c r="F208" s="102">
        <v>115000</v>
      </c>
    </row>
    <row r="209" spans="1:6" ht="32.25" customHeight="1">
      <c r="A209" s="35" t="s">
        <v>283</v>
      </c>
      <c r="B209" s="4" t="s">
        <v>282</v>
      </c>
      <c r="C209" s="4">
        <v>200</v>
      </c>
      <c r="D209" s="62">
        <v>5000</v>
      </c>
      <c r="E209" s="73"/>
      <c r="F209" s="102">
        <v>5000</v>
      </c>
    </row>
    <row r="210" spans="1:6" ht="45.75" customHeight="1">
      <c r="A210" s="35" t="s">
        <v>284</v>
      </c>
      <c r="B210" s="4" t="s">
        <v>285</v>
      </c>
      <c r="C210" s="4">
        <v>300</v>
      </c>
      <c r="D210" s="62">
        <v>5000</v>
      </c>
      <c r="E210" s="73">
        <v>-500</v>
      </c>
      <c r="F210" s="102">
        <v>4500</v>
      </c>
    </row>
    <row r="211" spans="1:6" s="15" customFormat="1" ht="24" customHeight="1">
      <c r="A211" s="18" t="s">
        <v>68</v>
      </c>
      <c r="B211" s="19" t="s">
        <v>85</v>
      </c>
      <c r="C211" s="19"/>
      <c r="D211" s="82">
        <f>SUM(D213:D217)</f>
        <v>70775</v>
      </c>
      <c r="E211" s="82">
        <f>SUM(E213:E217)</f>
        <v>-8885</v>
      </c>
      <c r="F211" s="82">
        <f>SUM(F213:F217)</f>
        <v>61890</v>
      </c>
    </row>
    <row r="212" spans="1:6" s="15" customFormat="1" ht="32.25" customHeight="1">
      <c r="A212" s="34" t="s">
        <v>126</v>
      </c>
      <c r="B212" s="26" t="s">
        <v>48</v>
      </c>
      <c r="C212" s="26"/>
      <c r="D212" s="80">
        <f>SUM(D213:D217)</f>
        <v>70775</v>
      </c>
      <c r="E212" s="80">
        <f>SUM(E213:E217)</f>
        <v>-8885</v>
      </c>
      <c r="F212" s="80">
        <f>SUM(F213:F217)</f>
        <v>61890</v>
      </c>
    </row>
    <row r="213" spans="1:6" ht="45.75" customHeight="1">
      <c r="A213" s="35" t="s">
        <v>84</v>
      </c>
      <c r="B213" s="4" t="s">
        <v>116</v>
      </c>
      <c r="C213" s="4">
        <v>300</v>
      </c>
      <c r="D213" s="63">
        <v>45500</v>
      </c>
      <c r="E213" s="73"/>
      <c r="F213" s="102">
        <v>45500</v>
      </c>
    </row>
    <row r="214" spans="1:6" ht="30" customHeight="1">
      <c r="A214" s="35" t="s">
        <v>19</v>
      </c>
      <c r="B214" s="4" t="s">
        <v>117</v>
      </c>
      <c r="C214" s="4">
        <v>200</v>
      </c>
      <c r="D214" s="63">
        <v>14400</v>
      </c>
      <c r="E214" s="73">
        <v>-5985</v>
      </c>
      <c r="F214" s="102">
        <v>8415</v>
      </c>
    </row>
    <row r="215" spans="1:6" ht="30" customHeight="1">
      <c r="A215" s="35" t="s">
        <v>87</v>
      </c>
      <c r="B215" s="4" t="s">
        <v>117</v>
      </c>
      <c r="C215" s="4">
        <v>300</v>
      </c>
      <c r="D215" s="63">
        <f>9900-5000</f>
        <v>4900</v>
      </c>
      <c r="E215" s="73">
        <v>-2900</v>
      </c>
      <c r="F215" s="102">
        <v>2000</v>
      </c>
    </row>
    <row r="216" spans="1:6" ht="30" customHeight="1">
      <c r="A216" s="35" t="s">
        <v>15</v>
      </c>
      <c r="B216" s="4" t="s">
        <v>251</v>
      </c>
      <c r="C216" s="4">
        <v>200</v>
      </c>
      <c r="D216" s="63">
        <v>975</v>
      </c>
      <c r="E216" s="73"/>
      <c r="F216" s="102">
        <v>975</v>
      </c>
    </row>
    <row r="217" spans="1:6" ht="46.5" customHeight="1">
      <c r="A217" s="35" t="s">
        <v>115</v>
      </c>
      <c r="B217" s="4" t="s">
        <v>118</v>
      </c>
      <c r="C217" s="4">
        <v>200</v>
      </c>
      <c r="D217" s="62">
        <v>5000</v>
      </c>
      <c r="E217" s="73"/>
      <c r="F217" s="102">
        <v>5000</v>
      </c>
    </row>
    <row r="218" spans="1:6" s="15" customFormat="1" ht="56.25" customHeight="1">
      <c r="A218" s="20" t="s">
        <v>353</v>
      </c>
      <c r="B218" s="14" t="s">
        <v>121</v>
      </c>
      <c r="C218" s="14"/>
      <c r="D218" s="76">
        <f>D219+D226</f>
        <v>10293103.49</v>
      </c>
      <c r="E218" s="76">
        <f>E219+E226</f>
        <v>-301748.44</v>
      </c>
      <c r="F218" s="76">
        <f>F219+F226</f>
        <v>9549447.86</v>
      </c>
    </row>
    <row r="219" spans="1:6" s="15" customFormat="1" ht="32.25" customHeight="1">
      <c r="A219" s="34" t="s">
        <v>50</v>
      </c>
      <c r="B219" s="26" t="s">
        <v>52</v>
      </c>
      <c r="C219" s="26"/>
      <c r="D219" s="77">
        <f>SUM(D220:D225)</f>
        <v>8286977.17</v>
      </c>
      <c r="E219" s="77">
        <f>SUM(E220:E225)</f>
        <v>2090.5599999999995</v>
      </c>
      <c r="F219" s="77">
        <f>SUM(F220:F225)</f>
        <v>7847160.54</v>
      </c>
    </row>
    <row r="220" spans="1:6" ht="61.5" customHeight="1">
      <c r="A220" s="35" t="s">
        <v>386</v>
      </c>
      <c r="B220" s="4" t="s">
        <v>387</v>
      </c>
      <c r="C220" s="4">
        <v>600</v>
      </c>
      <c r="D220" s="63">
        <v>6060461.22</v>
      </c>
      <c r="E220" s="73">
        <v>12720.81</v>
      </c>
      <c r="F220" s="102">
        <v>5647141.84</v>
      </c>
    </row>
    <row r="221" spans="1:6" ht="63" customHeight="1">
      <c r="A221" s="35" t="s">
        <v>249</v>
      </c>
      <c r="B221" s="4" t="s">
        <v>464</v>
      </c>
      <c r="C221" s="4">
        <v>600</v>
      </c>
      <c r="D221" s="63">
        <v>1311019.95</v>
      </c>
      <c r="E221" s="73"/>
      <c r="F221" s="102">
        <v>1311019.95</v>
      </c>
    </row>
    <row r="222" spans="1:6" ht="48" customHeight="1">
      <c r="A222" s="35" t="s">
        <v>425</v>
      </c>
      <c r="B222" s="7" t="s">
        <v>423</v>
      </c>
      <c r="C222" s="4">
        <v>600</v>
      </c>
      <c r="D222" s="63">
        <v>55000</v>
      </c>
      <c r="E222" s="73">
        <v>-15969</v>
      </c>
      <c r="F222" s="102">
        <v>23164</v>
      </c>
    </row>
    <row r="223" spans="1:6" ht="62.25" customHeight="1">
      <c r="A223" s="35" t="s">
        <v>509</v>
      </c>
      <c r="B223" s="7" t="s">
        <v>155</v>
      </c>
      <c r="C223" s="4">
        <v>600</v>
      </c>
      <c r="D223" s="63">
        <v>20340</v>
      </c>
      <c r="E223" s="73"/>
      <c r="F223" s="102">
        <v>20340</v>
      </c>
    </row>
    <row r="224" spans="1:6" ht="80.25" customHeight="1">
      <c r="A224" s="35" t="s">
        <v>136</v>
      </c>
      <c r="B224" s="7" t="s">
        <v>332</v>
      </c>
      <c r="C224" s="4">
        <v>600</v>
      </c>
      <c r="D224" s="63">
        <v>798056</v>
      </c>
      <c r="E224" s="73">
        <v>5163.75</v>
      </c>
      <c r="F224" s="102">
        <v>803219.75</v>
      </c>
    </row>
    <row r="225" spans="1:6" ht="62.25" customHeight="1">
      <c r="A225" s="35" t="s">
        <v>102</v>
      </c>
      <c r="B225" s="7" t="s">
        <v>103</v>
      </c>
      <c r="C225" s="4">
        <v>600</v>
      </c>
      <c r="D225" s="63">
        <v>42100</v>
      </c>
      <c r="E225" s="73">
        <v>175</v>
      </c>
      <c r="F225" s="102">
        <v>42275</v>
      </c>
    </row>
    <row r="226" spans="1:6" ht="32.25" customHeight="1">
      <c r="A226" s="34" t="s">
        <v>51</v>
      </c>
      <c r="B226" s="28" t="s">
        <v>73</v>
      </c>
      <c r="C226" s="24"/>
      <c r="D226" s="75">
        <f>SUM(D227:D230)</f>
        <v>2006126.32</v>
      </c>
      <c r="E226" s="75">
        <f>SUM(E227:E230)</f>
        <v>-303839</v>
      </c>
      <c r="F226" s="75">
        <f>SUM(F227:F230)</f>
        <v>1702287.32</v>
      </c>
    </row>
    <row r="227" spans="1:6" ht="62.25" customHeight="1">
      <c r="A227" s="35" t="s">
        <v>301</v>
      </c>
      <c r="B227" s="4" t="s">
        <v>302</v>
      </c>
      <c r="C227" s="4">
        <v>600</v>
      </c>
      <c r="D227" s="62">
        <v>184900</v>
      </c>
      <c r="E227" s="73"/>
      <c r="F227" s="73">
        <v>184900</v>
      </c>
    </row>
    <row r="228" spans="1:6" ht="112.5" customHeight="1">
      <c r="A228" s="53" t="s">
        <v>382</v>
      </c>
      <c r="B228" s="55" t="s">
        <v>47</v>
      </c>
      <c r="C228" s="84">
        <v>600</v>
      </c>
      <c r="D228" s="85">
        <v>1227600</v>
      </c>
      <c r="E228" s="73">
        <v>-303839</v>
      </c>
      <c r="F228" s="73">
        <v>923761</v>
      </c>
    </row>
    <row r="229" spans="1:6" ht="63" customHeight="1">
      <c r="A229" s="86" t="s">
        <v>45</v>
      </c>
      <c r="B229" s="87" t="s">
        <v>46</v>
      </c>
      <c r="C229" s="4">
        <v>600</v>
      </c>
      <c r="D229" s="74">
        <v>383100</v>
      </c>
      <c r="E229" s="73"/>
      <c r="F229" s="73">
        <v>383100</v>
      </c>
    </row>
    <row r="230" spans="1:6" ht="51" customHeight="1">
      <c r="A230" s="90" t="s">
        <v>489</v>
      </c>
      <c r="B230" s="88" t="s">
        <v>292</v>
      </c>
      <c r="C230" s="56">
        <v>600</v>
      </c>
      <c r="D230" s="68">
        <v>210526.32</v>
      </c>
      <c r="E230" s="73"/>
      <c r="F230" s="73">
        <v>210526.32</v>
      </c>
    </row>
    <row r="231" spans="1:6" s="21" customFormat="1" ht="54.75" customHeight="1">
      <c r="A231" s="20" t="s">
        <v>348</v>
      </c>
      <c r="B231" s="14" t="s">
        <v>309</v>
      </c>
      <c r="C231" s="14"/>
      <c r="D231" s="76">
        <f>D232</f>
        <v>142000</v>
      </c>
      <c r="E231" s="76">
        <f>E232</f>
        <v>-3261.5</v>
      </c>
      <c r="F231" s="76">
        <f>F232</f>
        <v>138738.5</v>
      </c>
    </row>
    <row r="232" spans="1:6" ht="33" customHeight="1">
      <c r="A232" s="18" t="s">
        <v>418</v>
      </c>
      <c r="B232" s="17" t="s">
        <v>311</v>
      </c>
      <c r="C232" s="17"/>
      <c r="D232" s="78">
        <f>D233+D235</f>
        <v>142000</v>
      </c>
      <c r="E232" s="78">
        <f>E233+E235</f>
        <v>-3261.5</v>
      </c>
      <c r="F232" s="78">
        <f>F233+F235</f>
        <v>138738.5</v>
      </c>
    </row>
    <row r="233" spans="1:6" ht="33" customHeight="1">
      <c r="A233" s="34" t="s">
        <v>75</v>
      </c>
      <c r="B233" s="24" t="s">
        <v>74</v>
      </c>
      <c r="C233" s="24"/>
      <c r="D233" s="72">
        <f>D234</f>
        <v>108000</v>
      </c>
      <c r="E233" s="72">
        <f>E234</f>
        <v>-3261.5</v>
      </c>
      <c r="F233" s="72">
        <f>F234</f>
        <v>104738.5</v>
      </c>
    </row>
    <row r="234" spans="1:6" ht="45.75" customHeight="1">
      <c r="A234" s="35" t="s">
        <v>396</v>
      </c>
      <c r="B234" s="4" t="s">
        <v>310</v>
      </c>
      <c r="C234" s="4">
        <v>600</v>
      </c>
      <c r="D234" s="63">
        <v>108000</v>
      </c>
      <c r="E234" s="74">
        <v>-3261.5</v>
      </c>
      <c r="F234" s="102">
        <v>104738.5</v>
      </c>
    </row>
    <row r="235" spans="1:6" ht="32.25" customHeight="1">
      <c r="A235" s="34" t="s">
        <v>454</v>
      </c>
      <c r="B235" s="26" t="s">
        <v>453</v>
      </c>
      <c r="C235" s="26"/>
      <c r="D235" s="80">
        <f>SUM(D236:D236)</f>
        <v>34000</v>
      </c>
      <c r="E235" s="80">
        <f>SUM(E236:E236)</f>
        <v>0</v>
      </c>
      <c r="F235" s="80">
        <f>SUM(F236:F236)</f>
        <v>34000</v>
      </c>
    </row>
    <row r="236" spans="1:6" ht="48.75" customHeight="1">
      <c r="A236" s="35" t="s">
        <v>333</v>
      </c>
      <c r="B236" s="4" t="s">
        <v>452</v>
      </c>
      <c r="C236" s="4">
        <v>600</v>
      </c>
      <c r="D236" s="63">
        <v>34000</v>
      </c>
      <c r="E236" s="73"/>
      <c r="F236" s="102">
        <v>34000</v>
      </c>
    </row>
    <row r="237" spans="1:6" ht="37.5" customHeight="1">
      <c r="A237" s="20" t="s">
        <v>12</v>
      </c>
      <c r="B237" s="14" t="s">
        <v>312</v>
      </c>
      <c r="C237" s="14"/>
      <c r="D237" s="76">
        <f>D238+D242</f>
        <v>4399708.18</v>
      </c>
      <c r="E237" s="76">
        <f>E238+E242</f>
        <v>-16308.64</v>
      </c>
      <c r="F237" s="76">
        <f>F238+F242</f>
        <v>4312776.75</v>
      </c>
    </row>
    <row r="238" spans="1:6" ht="30" customHeight="1">
      <c r="A238" s="18" t="s">
        <v>399</v>
      </c>
      <c r="B238" s="24" t="s">
        <v>512</v>
      </c>
      <c r="C238" s="17"/>
      <c r="D238" s="78">
        <f>SUM(D240:D241)</f>
        <v>22000</v>
      </c>
      <c r="E238" s="78">
        <f>SUM(E240:E241)</f>
        <v>0</v>
      </c>
      <c r="F238" s="78">
        <f>SUM(F240:F241)</f>
        <v>22000</v>
      </c>
    </row>
    <row r="239" spans="1:6" ht="31.5" customHeight="1">
      <c r="A239" s="34" t="s">
        <v>370</v>
      </c>
      <c r="B239" s="24" t="s">
        <v>371</v>
      </c>
      <c r="C239" s="24"/>
      <c r="D239" s="72">
        <f>SUM(D240:D241)</f>
        <v>22000</v>
      </c>
      <c r="E239" s="72">
        <f>SUM(E240:E241)</f>
        <v>0</v>
      </c>
      <c r="F239" s="72">
        <f>SUM(F240:F241)</f>
        <v>22000</v>
      </c>
    </row>
    <row r="240" spans="1:6" ht="48.75" customHeight="1">
      <c r="A240" s="35" t="s">
        <v>511</v>
      </c>
      <c r="B240" s="4" t="s">
        <v>513</v>
      </c>
      <c r="C240" s="4">
        <v>200</v>
      </c>
      <c r="D240" s="63">
        <v>2000</v>
      </c>
      <c r="E240" s="73"/>
      <c r="F240" s="99">
        <v>2000</v>
      </c>
    </row>
    <row r="241" spans="1:6" ht="45.75" customHeight="1">
      <c r="A241" s="35" t="s">
        <v>515</v>
      </c>
      <c r="B241" s="4" t="s">
        <v>514</v>
      </c>
      <c r="C241" s="4">
        <v>200</v>
      </c>
      <c r="D241" s="63">
        <v>20000</v>
      </c>
      <c r="E241" s="73"/>
      <c r="F241" s="99">
        <v>20000</v>
      </c>
    </row>
    <row r="242" spans="1:6" ht="88.5" customHeight="1">
      <c r="A242" s="34" t="s">
        <v>398</v>
      </c>
      <c r="B242" s="24" t="s">
        <v>516</v>
      </c>
      <c r="C242" s="17"/>
      <c r="D242" s="75">
        <f>SUM(D244:D251)</f>
        <v>4377708.18</v>
      </c>
      <c r="E242" s="75">
        <f>SUM(E244:E251)</f>
        <v>-16308.64</v>
      </c>
      <c r="F242" s="75">
        <f>SUM(F244:F251)</f>
        <v>4290776.75</v>
      </c>
    </row>
    <row r="243" spans="1:6" ht="54.75" customHeight="1">
      <c r="A243" s="34" t="s">
        <v>372</v>
      </c>
      <c r="B243" s="24" t="s">
        <v>373</v>
      </c>
      <c r="C243" s="24"/>
      <c r="D243" s="75">
        <f>SUM(D244:D251)</f>
        <v>4377708.18</v>
      </c>
      <c r="E243" s="75">
        <f>SUM(E244:E251)</f>
        <v>-16308.64</v>
      </c>
      <c r="F243" s="75">
        <f>SUM(F244:F251)</f>
        <v>4290776.75</v>
      </c>
    </row>
    <row r="244" spans="1:6" ht="94.5" customHeight="1">
      <c r="A244" s="35" t="s">
        <v>307</v>
      </c>
      <c r="B244" s="29" t="s">
        <v>341</v>
      </c>
      <c r="C244" s="4">
        <v>100</v>
      </c>
      <c r="D244" s="62">
        <v>2262700</v>
      </c>
      <c r="E244" s="73"/>
      <c r="F244" s="73">
        <v>2239046.76</v>
      </c>
    </row>
    <row r="245" spans="1:6" ht="47.25" customHeight="1">
      <c r="A245" s="35" t="s">
        <v>308</v>
      </c>
      <c r="B245" s="29" t="s">
        <v>341</v>
      </c>
      <c r="C245" s="4">
        <v>200</v>
      </c>
      <c r="D245" s="62">
        <v>496387</v>
      </c>
      <c r="E245" s="73"/>
      <c r="F245" s="73">
        <v>449532.54</v>
      </c>
    </row>
    <row r="246" spans="1:6" ht="64.5" customHeight="1">
      <c r="A246" s="35" t="s">
        <v>308</v>
      </c>
      <c r="B246" s="29" t="s">
        <v>465</v>
      </c>
      <c r="C246" s="4">
        <v>200</v>
      </c>
      <c r="D246" s="62">
        <v>8505.18</v>
      </c>
      <c r="E246" s="73"/>
      <c r="F246" s="73">
        <v>8505.09</v>
      </c>
    </row>
    <row r="247" spans="1:6" ht="53.25" customHeight="1">
      <c r="A247" s="35" t="s">
        <v>340</v>
      </c>
      <c r="B247" s="29" t="s">
        <v>341</v>
      </c>
      <c r="C247" s="4">
        <v>800</v>
      </c>
      <c r="D247" s="62">
        <v>1800</v>
      </c>
      <c r="E247" s="73"/>
      <c r="F247" s="73">
        <v>1685</v>
      </c>
    </row>
    <row r="248" spans="1:6" s="16" customFormat="1" ht="80.25" customHeight="1">
      <c r="A248" s="43" t="s">
        <v>24</v>
      </c>
      <c r="B248" s="91" t="s">
        <v>23</v>
      </c>
      <c r="C248" s="5">
        <v>100</v>
      </c>
      <c r="D248" s="62">
        <v>450668</v>
      </c>
      <c r="E248" s="74"/>
      <c r="F248" s="74">
        <v>450668</v>
      </c>
    </row>
    <row r="249" spans="1:6" s="16" customFormat="1" ht="69.75" customHeight="1">
      <c r="A249" s="43" t="s">
        <v>22</v>
      </c>
      <c r="B249" s="91" t="s">
        <v>23</v>
      </c>
      <c r="C249" s="5">
        <v>200</v>
      </c>
      <c r="D249" s="62">
        <v>866448</v>
      </c>
      <c r="E249" s="74"/>
      <c r="F249" s="74">
        <v>866448</v>
      </c>
    </row>
    <row r="250" spans="1:6" ht="108.75" customHeight="1">
      <c r="A250" s="38" t="s">
        <v>25</v>
      </c>
      <c r="B250" s="29" t="s">
        <v>172</v>
      </c>
      <c r="C250" s="4">
        <v>100</v>
      </c>
      <c r="D250" s="62">
        <v>238000</v>
      </c>
      <c r="E250" s="73">
        <v>-16308.64</v>
      </c>
      <c r="F250" s="73">
        <v>221691.36</v>
      </c>
    </row>
    <row r="251" spans="1:6" ht="66.75" customHeight="1">
      <c r="A251" s="38" t="s">
        <v>26</v>
      </c>
      <c r="B251" s="29" t="s">
        <v>172</v>
      </c>
      <c r="C251" s="4">
        <v>200</v>
      </c>
      <c r="D251" s="62">
        <v>53200</v>
      </c>
      <c r="E251" s="73"/>
      <c r="F251" s="73">
        <v>53200</v>
      </c>
    </row>
    <row r="252" spans="1:6" s="15" customFormat="1" ht="40.5" customHeight="1">
      <c r="A252" s="20" t="s">
        <v>401</v>
      </c>
      <c r="B252" s="14" t="s">
        <v>27</v>
      </c>
      <c r="C252" s="14"/>
      <c r="D252" s="76">
        <f>D253</f>
        <v>3474950</v>
      </c>
      <c r="E252" s="76">
        <f>E253</f>
        <v>-456668.76</v>
      </c>
      <c r="F252" s="76">
        <f>F253</f>
        <v>3018281.24</v>
      </c>
    </row>
    <row r="253" spans="1:6" s="15" customFormat="1" ht="17.25" customHeight="1">
      <c r="A253" s="34" t="s">
        <v>374</v>
      </c>
      <c r="B253" s="26" t="s">
        <v>375</v>
      </c>
      <c r="C253" s="26"/>
      <c r="D253" s="77">
        <f>SUM(D254:D255)</f>
        <v>3474950</v>
      </c>
      <c r="E253" s="77">
        <f>SUM(E254:E255)</f>
        <v>-456668.76</v>
      </c>
      <c r="F253" s="77">
        <f>SUM(F254:F255)</f>
        <v>3018281.24</v>
      </c>
    </row>
    <row r="254" spans="1:6" ht="48.75" customHeight="1">
      <c r="A254" s="35" t="s">
        <v>214</v>
      </c>
      <c r="B254" s="4" t="s">
        <v>28</v>
      </c>
      <c r="C254" s="4">
        <v>600</v>
      </c>
      <c r="D254" s="63">
        <v>157800</v>
      </c>
      <c r="E254" s="73">
        <v>-46331</v>
      </c>
      <c r="F254" s="73">
        <v>111469</v>
      </c>
    </row>
    <row r="255" spans="1:6" s="15" customFormat="1" ht="77.25" customHeight="1">
      <c r="A255" s="43" t="s">
        <v>135</v>
      </c>
      <c r="B255" s="5" t="s">
        <v>328</v>
      </c>
      <c r="C255" s="5">
        <v>600</v>
      </c>
      <c r="D255" s="67">
        <v>3317150</v>
      </c>
      <c r="E255" s="73">
        <v>-410337.76</v>
      </c>
      <c r="F255" s="73">
        <v>2906812.24</v>
      </c>
    </row>
    <row r="256" spans="1:6" ht="57" customHeight="1">
      <c r="A256" s="20" t="s">
        <v>349</v>
      </c>
      <c r="B256" s="14" t="s">
        <v>98</v>
      </c>
      <c r="C256" s="14"/>
      <c r="D256" s="76">
        <f>D257</f>
        <v>17100</v>
      </c>
      <c r="E256" s="76">
        <f>E257</f>
        <v>-7750</v>
      </c>
      <c r="F256" s="76">
        <f>F257</f>
        <v>9350</v>
      </c>
    </row>
    <row r="257" spans="1:6" ht="33" customHeight="1">
      <c r="A257" s="34" t="s">
        <v>104</v>
      </c>
      <c r="B257" s="24" t="s">
        <v>105</v>
      </c>
      <c r="C257" s="24"/>
      <c r="D257" s="72">
        <f>SUM(D258:D260)</f>
        <v>17100</v>
      </c>
      <c r="E257" s="72">
        <f>SUM(E258:E260)</f>
        <v>-7750</v>
      </c>
      <c r="F257" s="72">
        <f>SUM(F258:F260)</f>
        <v>9350</v>
      </c>
    </row>
    <row r="258" spans="1:6" ht="30.75" customHeight="1">
      <c r="A258" s="43" t="s">
        <v>76</v>
      </c>
      <c r="B258" s="5" t="s">
        <v>99</v>
      </c>
      <c r="C258" s="5">
        <v>600</v>
      </c>
      <c r="D258" s="62">
        <v>1890</v>
      </c>
      <c r="E258" s="73">
        <v>-40</v>
      </c>
      <c r="F258" s="73">
        <v>1850</v>
      </c>
    </row>
    <row r="259" spans="1:6" ht="30" customHeight="1">
      <c r="A259" s="43" t="s">
        <v>199</v>
      </c>
      <c r="B259" s="5" t="s">
        <v>200</v>
      </c>
      <c r="C259" s="5">
        <v>600</v>
      </c>
      <c r="D259" s="62">
        <v>500</v>
      </c>
      <c r="E259" s="73"/>
      <c r="F259" s="73">
        <v>500</v>
      </c>
    </row>
    <row r="260" spans="1:6" ht="45.75" customHeight="1">
      <c r="A260" s="43" t="s">
        <v>10</v>
      </c>
      <c r="B260" s="5" t="s">
        <v>11</v>
      </c>
      <c r="C260" s="5">
        <v>600</v>
      </c>
      <c r="D260" s="62">
        <v>14710</v>
      </c>
      <c r="E260" s="73">
        <v>-7710</v>
      </c>
      <c r="F260" s="73">
        <v>7000</v>
      </c>
    </row>
    <row r="261" spans="1:6" s="15" customFormat="1" ht="56.25" customHeight="1">
      <c r="A261" s="20" t="s">
        <v>350</v>
      </c>
      <c r="B261" s="14" t="s">
        <v>100</v>
      </c>
      <c r="C261" s="14"/>
      <c r="D261" s="76">
        <f>D262+D268+D266+D270</f>
        <v>967935</v>
      </c>
      <c r="E261" s="76">
        <f>E262+E268+E266+E270</f>
        <v>-72664</v>
      </c>
      <c r="F261" s="76">
        <f>F262+F268+F266+F270</f>
        <v>720971</v>
      </c>
    </row>
    <row r="262" spans="1:6" s="15" customFormat="1" ht="33" customHeight="1">
      <c r="A262" s="34" t="s">
        <v>151</v>
      </c>
      <c r="B262" s="26" t="s">
        <v>150</v>
      </c>
      <c r="C262" s="26"/>
      <c r="D262" s="77">
        <f>SUM(D263:D265)</f>
        <v>775260</v>
      </c>
      <c r="E262" s="77">
        <f>SUM(E263:E265)</f>
        <v>-54219</v>
      </c>
      <c r="F262" s="77">
        <f>SUM(F263:F265)</f>
        <v>718131</v>
      </c>
    </row>
    <row r="263" spans="1:6" ht="78" customHeight="1">
      <c r="A263" s="43" t="s">
        <v>297</v>
      </c>
      <c r="B263" s="4" t="s">
        <v>152</v>
      </c>
      <c r="C263" s="4">
        <v>100</v>
      </c>
      <c r="D263" s="62">
        <v>10260</v>
      </c>
      <c r="E263" s="73"/>
      <c r="F263" s="73">
        <v>10260</v>
      </c>
    </row>
    <row r="264" spans="1:6" ht="47.25" customHeight="1">
      <c r="A264" s="35" t="s">
        <v>191</v>
      </c>
      <c r="B264" s="4" t="s">
        <v>152</v>
      </c>
      <c r="C264" s="4">
        <v>200</v>
      </c>
      <c r="D264" s="62">
        <v>421680</v>
      </c>
      <c r="E264" s="73">
        <v>-14780</v>
      </c>
      <c r="F264" s="73">
        <v>403990</v>
      </c>
    </row>
    <row r="265" spans="1:6" ht="47.25" customHeight="1">
      <c r="A265" s="35" t="s">
        <v>192</v>
      </c>
      <c r="B265" s="4" t="s">
        <v>152</v>
      </c>
      <c r="C265" s="4">
        <v>600</v>
      </c>
      <c r="D265" s="62">
        <v>343320</v>
      </c>
      <c r="E265" s="73">
        <v>-39439</v>
      </c>
      <c r="F265" s="73">
        <v>303881</v>
      </c>
    </row>
    <row r="266" spans="1:6" ht="31.5">
      <c r="A266" s="34" t="s">
        <v>252</v>
      </c>
      <c r="B266" s="26" t="s">
        <v>357</v>
      </c>
      <c r="C266" s="24"/>
      <c r="D266" s="75">
        <f>D267</f>
        <v>19000</v>
      </c>
      <c r="E266" s="75">
        <f>E267</f>
        <v>-17000</v>
      </c>
      <c r="F266" s="75">
        <f>F267</f>
        <v>0</v>
      </c>
    </row>
    <row r="267" spans="1:6" ht="47.25" customHeight="1">
      <c r="A267" s="35" t="s">
        <v>507</v>
      </c>
      <c r="B267" s="4" t="s">
        <v>508</v>
      </c>
      <c r="C267" s="4">
        <v>600</v>
      </c>
      <c r="D267" s="62">
        <v>19000</v>
      </c>
      <c r="E267" s="73">
        <v>-17000</v>
      </c>
      <c r="F267" s="99">
        <v>0</v>
      </c>
    </row>
    <row r="268" spans="1:6" ht="30.75" customHeight="1">
      <c r="A268" s="34" t="s">
        <v>521</v>
      </c>
      <c r="B268" s="26" t="s">
        <v>522</v>
      </c>
      <c r="C268" s="6"/>
      <c r="D268" s="80">
        <f>SUM(D269:D269)</f>
        <v>167675</v>
      </c>
      <c r="E268" s="80">
        <f>SUM(E269:E269)</f>
        <v>-525</v>
      </c>
      <c r="F268" s="80">
        <f>SUM(F269:F269)</f>
        <v>0</v>
      </c>
    </row>
    <row r="269" spans="1:6" ht="33.75" customHeight="1">
      <c r="A269" s="35" t="s">
        <v>82</v>
      </c>
      <c r="B269" s="4" t="s">
        <v>83</v>
      </c>
      <c r="C269" s="4">
        <v>200</v>
      </c>
      <c r="D269" s="62">
        <v>167675</v>
      </c>
      <c r="E269" s="73">
        <v>-525</v>
      </c>
      <c r="F269" s="99">
        <v>0</v>
      </c>
    </row>
    <row r="270" spans="1:6" ht="30.75" customHeight="1">
      <c r="A270" s="34" t="s">
        <v>499</v>
      </c>
      <c r="B270" s="26" t="s">
        <v>496</v>
      </c>
      <c r="C270" s="6"/>
      <c r="D270" s="80">
        <f>SUM(D271:D271)</f>
        <v>6000</v>
      </c>
      <c r="E270" s="80">
        <f>SUM(E271:E271)</f>
        <v>-920</v>
      </c>
      <c r="F270" s="80">
        <f>SUM(F271:F271)</f>
        <v>2840</v>
      </c>
    </row>
    <row r="271" spans="1:6" ht="49.5" customHeight="1">
      <c r="A271" s="43" t="s">
        <v>498</v>
      </c>
      <c r="B271" s="4" t="s">
        <v>497</v>
      </c>
      <c r="C271" s="4">
        <v>200</v>
      </c>
      <c r="D271" s="62">
        <v>6000</v>
      </c>
      <c r="E271" s="73">
        <v>-920</v>
      </c>
      <c r="F271" s="73">
        <v>2840</v>
      </c>
    </row>
    <row r="272" spans="1:6" ht="57" customHeight="1">
      <c r="A272" s="20" t="s">
        <v>354</v>
      </c>
      <c r="B272" s="14" t="s">
        <v>220</v>
      </c>
      <c r="C272" s="14"/>
      <c r="D272" s="83">
        <f>SUM(D274:D275)</f>
        <v>39000</v>
      </c>
      <c r="E272" s="83">
        <f>SUM(E274:E275)</f>
        <v>0</v>
      </c>
      <c r="F272" s="83">
        <f>SUM(F274:F275)</f>
        <v>39000</v>
      </c>
    </row>
    <row r="273" spans="1:6" ht="33" customHeight="1">
      <c r="A273" s="34" t="s">
        <v>49</v>
      </c>
      <c r="B273" s="27" t="s">
        <v>221</v>
      </c>
      <c r="C273" s="26"/>
      <c r="D273" s="80">
        <f>SUM(D274:D275)</f>
        <v>39000</v>
      </c>
      <c r="E273" s="80">
        <f>SUM(E274:E275)</f>
        <v>0</v>
      </c>
      <c r="F273" s="80">
        <f>SUM(F274:F275)</f>
        <v>39000</v>
      </c>
    </row>
    <row r="274" spans="1:6" ht="63" customHeight="1">
      <c r="A274" s="35" t="s">
        <v>119</v>
      </c>
      <c r="B274" s="46" t="s">
        <v>222</v>
      </c>
      <c r="C274" s="4">
        <v>300</v>
      </c>
      <c r="D274" s="63">
        <v>15000</v>
      </c>
      <c r="E274" s="73"/>
      <c r="F274" s="103">
        <v>15000</v>
      </c>
    </row>
    <row r="275" spans="1:6" ht="44.25" customHeight="1">
      <c r="A275" s="35" t="s">
        <v>120</v>
      </c>
      <c r="B275" s="5" t="s">
        <v>223</v>
      </c>
      <c r="C275" s="4">
        <v>300</v>
      </c>
      <c r="D275" s="63">
        <v>24000</v>
      </c>
      <c r="E275" s="73"/>
      <c r="F275" s="103">
        <v>24000</v>
      </c>
    </row>
    <row r="276" spans="1:6" ht="73.5" customHeight="1">
      <c r="A276" s="20" t="s">
        <v>231</v>
      </c>
      <c r="B276" s="14" t="s">
        <v>232</v>
      </c>
      <c r="C276" s="14"/>
      <c r="D276" s="96">
        <f aca="true" t="shared" si="0" ref="D276:F277">D277</f>
        <v>670000</v>
      </c>
      <c r="E276" s="96">
        <f t="shared" si="0"/>
        <v>0</v>
      </c>
      <c r="F276" s="96">
        <f t="shared" si="0"/>
        <v>502700</v>
      </c>
    </row>
    <row r="277" spans="1:6" ht="48.75" customHeight="1">
      <c r="A277" s="34" t="s">
        <v>233</v>
      </c>
      <c r="B277" s="24" t="s">
        <v>234</v>
      </c>
      <c r="C277" s="24"/>
      <c r="D277" s="89">
        <f t="shared" si="0"/>
        <v>670000</v>
      </c>
      <c r="E277" s="89">
        <f t="shared" si="0"/>
        <v>0</v>
      </c>
      <c r="F277" s="89">
        <f t="shared" si="0"/>
        <v>502700</v>
      </c>
    </row>
    <row r="278" spans="1:6" ht="64.5" customHeight="1">
      <c r="A278" s="43" t="s">
        <v>503</v>
      </c>
      <c r="B278" s="5" t="s">
        <v>504</v>
      </c>
      <c r="C278" s="4">
        <v>400</v>
      </c>
      <c r="D278" s="63">
        <v>670000</v>
      </c>
      <c r="E278" s="73"/>
      <c r="F278" s="73">
        <v>502700</v>
      </c>
    </row>
    <row r="279" spans="1:6" ht="75.75" customHeight="1">
      <c r="A279" s="20" t="s">
        <v>156</v>
      </c>
      <c r="B279" s="14" t="s">
        <v>182</v>
      </c>
      <c r="C279" s="14"/>
      <c r="D279" s="76">
        <f>D280+D285</f>
        <v>477154.87</v>
      </c>
      <c r="E279" s="76">
        <f>E280+E285</f>
        <v>0</v>
      </c>
      <c r="F279" s="76">
        <f>F280+F285</f>
        <v>475994.87</v>
      </c>
    </row>
    <row r="280" spans="1:6" ht="33.75" customHeight="1">
      <c r="A280" s="34" t="s">
        <v>376</v>
      </c>
      <c r="B280" s="26" t="s">
        <v>183</v>
      </c>
      <c r="C280" s="26"/>
      <c r="D280" s="77">
        <f>SUM(D281:D284)</f>
        <v>453154.87</v>
      </c>
      <c r="E280" s="77">
        <f>SUM(E281:E284)</f>
        <v>0</v>
      </c>
      <c r="F280" s="77">
        <f>SUM(F281:F284)</f>
        <v>453154.87</v>
      </c>
    </row>
    <row r="281" spans="1:6" ht="78" customHeight="1">
      <c r="A281" s="43" t="s">
        <v>270</v>
      </c>
      <c r="B281" s="5" t="s">
        <v>184</v>
      </c>
      <c r="C281" s="5">
        <v>100</v>
      </c>
      <c r="D281" s="62">
        <v>363768.53</v>
      </c>
      <c r="E281" s="73"/>
      <c r="F281" s="73">
        <v>363768.53</v>
      </c>
    </row>
    <row r="282" spans="1:6" ht="46.5" customHeight="1">
      <c r="A282" s="43" t="s">
        <v>271</v>
      </c>
      <c r="B282" s="5" t="s">
        <v>184</v>
      </c>
      <c r="C282" s="5">
        <v>200</v>
      </c>
      <c r="D282" s="67">
        <v>14321.74</v>
      </c>
      <c r="E282" s="73"/>
      <c r="F282" s="73">
        <v>14321.74</v>
      </c>
    </row>
    <row r="283" spans="1:6" ht="45.75" customHeight="1">
      <c r="A283" s="35" t="s">
        <v>337</v>
      </c>
      <c r="B283" s="4" t="s">
        <v>185</v>
      </c>
      <c r="C283" s="4">
        <v>200</v>
      </c>
      <c r="D283" s="62">
        <v>6570.6</v>
      </c>
      <c r="E283" s="73"/>
      <c r="F283" s="73">
        <v>6570.6</v>
      </c>
    </row>
    <row r="284" spans="1:6" ht="32.25" customHeight="1">
      <c r="A284" s="35" t="s">
        <v>338</v>
      </c>
      <c r="B284" s="8" t="s">
        <v>186</v>
      </c>
      <c r="C284" s="8">
        <v>200</v>
      </c>
      <c r="D284" s="63">
        <v>68494</v>
      </c>
      <c r="E284" s="73"/>
      <c r="F284" s="73">
        <v>68494</v>
      </c>
    </row>
    <row r="285" spans="1:6" ht="34.5" customHeight="1">
      <c r="A285" s="34" t="s">
        <v>377</v>
      </c>
      <c r="B285" s="24" t="s">
        <v>187</v>
      </c>
      <c r="C285" s="24"/>
      <c r="D285" s="72">
        <f>SUM(D286:D288)</f>
        <v>24000</v>
      </c>
      <c r="E285" s="72">
        <f>SUM(E286:E288)</f>
        <v>0</v>
      </c>
      <c r="F285" s="72">
        <f>SUM(F286:F288)</f>
        <v>22840</v>
      </c>
    </row>
    <row r="286" spans="1:6" ht="64.5" customHeight="1">
      <c r="A286" s="35" t="s">
        <v>227</v>
      </c>
      <c r="B286" s="4" t="s">
        <v>228</v>
      </c>
      <c r="C286" s="4">
        <v>200</v>
      </c>
      <c r="D286" s="62">
        <v>19000</v>
      </c>
      <c r="E286" s="73"/>
      <c r="F286" s="99">
        <v>18840</v>
      </c>
    </row>
    <row r="287" spans="1:6" ht="64.5" customHeight="1">
      <c r="A287" s="35" t="s">
        <v>95</v>
      </c>
      <c r="B287" s="4" t="s">
        <v>188</v>
      </c>
      <c r="C287" s="4">
        <v>600</v>
      </c>
      <c r="D287" s="62">
        <v>4000</v>
      </c>
      <c r="E287" s="73"/>
      <c r="F287" s="99">
        <v>4000</v>
      </c>
    </row>
    <row r="288" spans="1:6" ht="62.25" customHeight="1">
      <c r="A288" s="57" t="s">
        <v>96</v>
      </c>
      <c r="B288" s="4" t="s">
        <v>189</v>
      </c>
      <c r="C288" s="4">
        <v>600</v>
      </c>
      <c r="D288" s="62">
        <v>1000</v>
      </c>
      <c r="E288" s="73"/>
      <c r="F288" s="99">
        <v>0</v>
      </c>
    </row>
    <row r="289" spans="1:6" s="15" customFormat="1" ht="36" customHeight="1">
      <c r="A289" s="13" t="s">
        <v>30</v>
      </c>
      <c r="B289" s="14" t="s">
        <v>149</v>
      </c>
      <c r="C289" s="14"/>
      <c r="D289" s="76">
        <f>D290</f>
        <v>833990.29</v>
      </c>
      <c r="E289" s="76">
        <f>E290</f>
        <v>47409.98</v>
      </c>
      <c r="F289" s="76">
        <f>F290</f>
        <v>956513.98</v>
      </c>
    </row>
    <row r="290" spans="1:6" s="15" customFormat="1" ht="18.75" customHeight="1">
      <c r="A290" s="34" t="s">
        <v>106</v>
      </c>
      <c r="B290" s="26" t="s">
        <v>148</v>
      </c>
      <c r="C290" s="26"/>
      <c r="D290" s="77">
        <f>SUM(D291:D298)</f>
        <v>833990.29</v>
      </c>
      <c r="E290" s="77">
        <f>SUM(E291:E298)</f>
        <v>47409.98</v>
      </c>
      <c r="F290" s="77">
        <f>SUM(F291:F298)</f>
        <v>956513.98</v>
      </c>
    </row>
    <row r="291" spans="1:6" ht="78.75" customHeight="1">
      <c r="A291" s="35" t="s">
        <v>113</v>
      </c>
      <c r="B291" s="4" t="s">
        <v>146</v>
      </c>
      <c r="C291" s="4">
        <v>100</v>
      </c>
      <c r="D291" s="63">
        <f>689431.08+19428.49</f>
        <v>708859.57</v>
      </c>
      <c r="E291" s="73"/>
      <c r="F291" s="73">
        <v>708859.57</v>
      </c>
    </row>
    <row r="292" spans="1:6" ht="30.75" customHeight="1">
      <c r="A292" s="35" t="s">
        <v>101</v>
      </c>
      <c r="B292" s="4" t="s">
        <v>147</v>
      </c>
      <c r="C292" s="4">
        <v>200</v>
      </c>
      <c r="D292" s="63">
        <v>19700</v>
      </c>
      <c r="E292" s="73">
        <v>-5360.3</v>
      </c>
      <c r="F292" s="73">
        <v>13580.97</v>
      </c>
    </row>
    <row r="293" spans="1:6" ht="49.5" customHeight="1">
      <c r="A293" s="35" t="s">
        <v>287</v>
      </c>
      <c r="B293" s="4" t="s">
        <v>288</v>
      </c>
      <c r="C293" s="4">
        <v>200</v>
      </c>
      <c r="D293" s="63">
        <v>525.92</v>
      </c>
      <c r="E293" s="73"/>
      <c r="F293" s="73">
        <v>525.92</v>
      </c>
    </row>
    <row r="294" spans="1:6" ht="72.75" customHeight="1">
      <c r="A294" s="35" t="s">
        <v>420</v>
      </c>
      <c r="B294" s="4" t="s">
        <v>421</v>
      </c>
      <c r="C294" s="4">
        <v>100</v>
      </c>
      <c r="D294" s="63"/>
      <c r="E294" s="73"/>
      <c r="F294" s="73">
        <v>195300</v>
      </c>
    </row>
    <row r="295" spans="1:6" ht="65.25" customHeight="1">
      <c r="A295" s="35" t="s">
        <v>492</v>
      </c>
      <c r="B295" s="4" t="s">
        <v>432</v>
      </c>
      <c r="C295" s="4">
        <v>200</v>
      </c>
      <c r="D295" s="63">
        <v>38038.4</v>
      </c>
      <c r="E295" s="73">
        <v>-115.52</v>
      </c>
      <c r="F295" s="73">
        <v>34557.52</v>
      </c>
    </row>
    <row r="296" spans="1:6" ht="86.25" customHeight="1">
      <c r="A296" s="35" t="s">
        <v>161</v>
      </c>
      <c r="B296" s="4" t="s">
        <v>433</v>
      </c>
      <c r="C296" s="4">
        <v>200</v>
      </c>
      <c r="D296" s="63"/>
      <c r="E296" s="73">
        <v>52885.8</v>
      </c>
      <c r="F296" s="73">
        <v>0</v>
      </c>
    </row>
    <row r="297" spans="1:6" ht="45.75" customHeight="1">
      <c r="A297" s="35" t="s">
        <v>336</v>
      </c>
      <c r="B297" s="8" t="s">
        <v>335</v>
      </c>
      <c r="C297" s="8">
        <v>200</v>
      </c>
      <c r="D297" s="63">
        <v>63176.4</v>
      </c>
      <c r="E297" s="73"/>
      <c r="F297" s="73">
        <v>0</v>
      </c>
    </row>
    <row r="298" spans="1:6" ht="47.25">
      <c r="A298" s="35" t="s">
        <v>356</v>
      </c>
      <c r="B298" s="8" t="s">
        <v>79</v>
      </c>
      <c r="C298" s="8">
        <v>500</v>
      </c>
      <c r="D298" s="63">
        <v>3690</v>
      </c>
      <c r="E298" s="73"/>
      <c r="F298" s="73">
        <v>3690</v>
      </c>
    </row>
    <row r="299" spans="1:6" s="22" customFormat="1" ht="28.5" customHeight="1">
      <c r="A299" s="44" t="s">
        <v>13</v>
      </c>
      <c r="B299" s="45"/>
      <c r="C299" s="45"/>
      <c r="D299" s="71" t="e">
        <f>D7+D83+D120+D175+D190+D194+D203+D218+D231+D237+D252+D256+D261+D289+D272+D279+#REF!+D276</f>
        <v>#REF!</v>
      </c>
      <c r="E299" s="71" t="e">
        <f>E7+E83+E120+E175+E190+E194+E203+E218+E231+E237+E252+E256+E261+E289+E272+E279+#REF!+E276</f>
        <v>#REF!</v>
      </c>
      <c r="F299" s="71">
        <f>F7+F83+F120+F175+F190+F194+F203+F218+F231+F237+F252+F256+F261+F289+F272+F279+F276</f>
        <v>240471883.54</v>
      </c>
    </row>
    <row r="300" spans="4:6" ht="0.75" customHeight="1">
      <c r="D300" s="23">
        <f>232801557.98+1150000</f>
        <v>233951557.98</v>
      </c>
      <c r="E300" s="69"/>
      <c r="F300" s="102"/>
    </row>
    <row r="307" ht="15.75">
      <c r="E307" s="52"/>
    </row>
  </sheetData>
  <sheetProtection/>
  <autoFilter ref="A6:D300"/>
  <mergeCells count="2">
    <mergeCell ref="B1:F1"/>
    <mergeCell ref="A3:F4"/>
  </mergeCells>
  <printOptions/>
  <pageMargins left="0.7874015748031497" right="0.3937007874015748" top="0.3937007874015748" bottom="0.3937007874015748" header="0.5118110236220472" footer="0.5118110236220472"/>
  <pageSetup fitToHeight="14" fitToWidth="1" horizontalDpi="600" verticalDpi="600" orientation="portrait" paperSize="9" scale="64" r:id="rId1"/>
  <rowBreaks count="4" manualBreakCount="4">
    <brk id="101" max="5" man="1"/>
    <brk id="119" max="5" man="1"/>
    <brk id="248" max="5" man="1"/>
    <brk id="273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 РФО</cp:lastModifiedBy>
  <cp:lastPrinted>2020-05-20T12:11:04Z</cp:lastPrinted>
  <dcterms:created xsi:type="dcterms:W3CDTF">2013-10-30T08:55:37Z</dcterms:created>
  <dcterms:modified xsi:type="dcterms:W3CDTF">2020-05-20T12:11:44Z</dcterms:modified>
  <cp:category/>
  <cp:version/>
  <cp:contentType/>
  <cp:contentStatus/>
</cp:coreProperties>
</file>